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823"/>
  <workbookPr hidePivotFieldList="1" autoCompressPictures="0"/>
  <bookViews>
    <workbookView xWindow="0" yWindow="0" windowWidth="25600" windowHeight="14680" tabRatio="814" activeTab="3"/>
  </bookViews>
  <sheets>
    <sheet name="Instruktioner" sheetId="12" r:id="rId1"/>
    <sheet name="Ansvariga 2015" sheetId="4" r:id="rId2"/>
    <sheet name="Startnumer deltagare utan tid" sheetId="1" r:id="rId3"/>
    <sheet name="Startnummer deltagare med tid" sheetId="5" r:id="rId4"/>
    <sheet name="Tidrapport deltävling 1" sheetId="3" r:id="rId5"/>
    <sheet name="Deltävling 1 Utskrift" sheetId="7" r:id="rId6"/>
    <sheet name="Tidrapport deltävling 2" sheetId="14" r:id="rId7"/>
    <sheet name="Deltävling 2 Utskrift" sheetId="15" r:id="rId8"/>
    <sheet name="Tidrapport deltävling 3" sheetId="17" r:id="rId9"/>
    <sheet name="Deltävling 3 Utskrift" sheetId="18" r:id="rId10"/>
    <sheet name="Tidrapport deltävling 4" sheetId="19" r:id="rId11"/>
    <sheet name="Deltävling 4 Utskrift" sheetId="20" r:id="rId12"/>
    <sheet name="Tidrapport deltävling 5" sheetId="21" r:id="rId13"/>
    <sheet name="Deltävling 5 Utskrift" sheetId="22" r:id="rId14"/>
    <sheet name="Tidrapport deltävling 6" sheetId="23" r:id="rId15"/>
    <sheet name="Deltävling 6 Utskrift" sheetId="26" r:id="rId16"/>
    <sheet name="Tidrapport deltävling 7" sheetId="25" r:id="rId17"/>
    <sheet name="Deltävling 7 Utskrift" sheetId="29" r:id="rId18"/>
    <sheet name="Tidrapport deltävling 8" sheetId="30" r:id="rId19"/>
    <sheet name="Deltävling 8 Utskrift" sheetId="31" r:id="rId20"/>
    <sheet name="Tidrapport deltävling 9" sheetId="32" r:id="rId21"/>
    <sheet name="Deltävling 9 Utskrift" sheetId="33" r:id="rId22"/>
    <sheet name="Tidrapport deltävling 10" sheetId="34" r:id="rId23"/>
    <sheet name="Deltävling 10 Utskrift" sheetId="35" r:id="rId24"/>
    <sheet name="Tidrapport deltävling 11" sheetId="36" r:id="rId25"/>
    <sheet name="Deltävling 11 Utskrift" sheetId="37" r:id="rId26"/>
    <sheet name="För Tidtagning" sheetId="38" r:id="rId27"/>
  </sheets>
  <definedNames>
    <definedName name="_xlnm._FilterDatabase" localSheetId="2" hidden="1">'Startnumer deltagare utan tid'!$A$1:$S$142</definedName>
    <definedName name="_xlnm._FilterDatabase" localSheetId="3" hidden="1">'Startnummer deltagare med tid'!$A$1:$T$494</definedName>
    <definedName name="_xlnm._FilterDatabase" localSheetId="4" hidden="1">'Tidrapport deltävling 1'!$A$2:$E$100</definedName>
    <definedName name="_xlnm._FilterDatabase" localSheetId="22" hidden="1">'Tidrapport deltävling 10'!$A$2:$E$102</definedName>
    <definedName name="_xlnm._FilterDatabase" localSheetId="24" hidden="1">'Tidrapport deltävling 11'!$A$2:$E$102</definedName>
    <definedName name="_xlnm._FilterDatabase" localSheetId="6" hidden="1">'Tidrapport deltävling 2'!$A$2:$E$102</definedName>
    <definedName name="_xlnm._FilterDatabase" localSheetId="8" hidden="1">'Tidrapport deltävling 3'!$A$2:$E$102</definedName>
    <definedName name="_xlnm._FilterDatabase" localSheetId="10" hidden="1">'Tidrapport deltävling 4'!$A$2:$E$101</definedName>
    <definedName name="_xlnm._FilterDatabase" localSheetId="12" hidden="1">'Tidrapport deltävling 5'!$A$2:$E$102</definedName>
    <definedName name="_xlnm._FilterDatabase" localSheetId="14" hidden="1">'Tidrapport deltävling 6'!$A$2:$E$102</definedName>
    <definedName name="_xlnm._FilterDatabase" localSheetId="16" hidden="1">'Tidrapport deltävling 7'!$A$2:$E$102</definedName>
    <definedName name="_xlnm._FilterDatabase" localSheetId="18" hidden="1">'Tidrapport deltävling 8'!$A$2:$E$102</definedName>
    <definedName name="_xlnm._FilterDatabase" localSheetId="20" hidden="1">'Tidrapport deltävling 9'!$A$2:$E$102</definedName>
    <definedName name="Delt1">'Startnummer deltagare med tid'!$G:$S</definedName>
    <definedName name="Delt10">'Startnummer deltagare med tid'!$P:$T</definedName>
    <definedName name="Delt11">'Startnummer deltagare med tid'!$Q:$T</definedName>
    <definedName name="Delt2">'Startnummer deltagare med tid'!$H:$S</definedName>
    <definedName name="Delt3">'Startnummer deltagare med tid'!$I:$S</definedName>
    <definedName name="Delt4">'Startnummer deltagare med tid'!$J:$S</definedName>
    <definedName name="Delt5">'Startnummer deltagare med tid'!$K:$S</definedName>
    <definedName name="Delt6">'Startnummer deltagare med tid'!$L:$S</definedName>
    <definedName name="Delt7">'Startnummer deltagare med tid'!$M:$T</definedName>
    <definedName name="Delt8">'Startnummer deltagare med tid'!$N:$T</definedName>
    <definedName name="Delt9">'Startnummer deltagare med tid'!$O:$T</definedName>
    <definedName name="_xlnm.Print_Titles" localSheetId="26">'För Tidtagning'!$1:$1</definedName>
    <definedName name="_xlnm.Print_Titles" localSheetId="2">'Startnumer deltagare utan tid'!$1:$1</definedName>
    <definedName name="_xlnm.Print_Titles" localSheetId="3">'Startnummer deltagare med tid'!$1:$1</definedName>
    <definedName name="xxx">'Startnummer deltagare med tid'!$M:$T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141" i="1" l="1"/>
  <c r="S139" i="1"/>
  <c r="R139" i="1"/>
  <c r="F139" i="1"/>
  <c r="F477" i="5"/>
  <c r="E67" i="32"/>
  <c r="E63" i="32"/>
  <c r="E62" i="32"/>
  <c r="S363" i="5"/>
  <c r="C62" i="32"/>
  <c r="E66" i="32"/>
  <c r="E36" i="32"/>
  <c r="E52" i="32"/>
  <c r="F438" i="5"/>
  <c r="F373" i="5"/>
  <c r="R109" i="1"/>
  <c r="S90" i="1"/>
  <c r="S80" i="1"/>
  <c r="S109" i="1"/>
  <c r="F109" i="1"/>
  <c r="R80" i="1"/>
  <c r="F80" i="1"/>
  <c r="R90" i="1"/>
  <c r="F90" i="1"/>
  <c r="G141" i="1"/>
  <c r="H141" i="1"/>
  <c r="I141" i="1"/>
  <c r="J141" i="1"/>
  <c r="K141" i="1"/>
  <c r="L141" i="1"/>
  <c r="M141" i="1"/>
  <c r="N141" i="1"/>
  <c r="O141" i="1"/>
  <c r="F3" i="1"/>
  <c r="F4" i="1"/>
  <c r="S11" i="1"/>
  <c r="R11" i="1"/>
  <c r="S391" i="5"/>
  <c r="R391" i="5"/>
  <c r="F391" i="5"/>
  <c r="S242" i="5"/>
  <c r="R242" i="5"/>
  <c r="F242" i="5"/>
  <c r="S254" i="5"/>
  <c r="R254" i="5"/>
  <c r="F254" i="5"/>
  <c r="S6" i="1"/>
  <c r="R6" i="1"/>
  <c r="F6" i="1"/>
  <c r="S27" i="1"/>
  <c r="R27" i="1"/>
  <c r="F27" i="1"/>
  <c r="F64" i="1"/>
  <c r="E45" i="17"/>
  <c r="E32" i="21"/>
  <c r="S317" i="5"/>
  <c r="R317" i="5"/>
  <c r="F317" i="5"/>
  <c r="S250" i="5"/>
  <c r="R250" i="5"/>
  <c r="F250" i="5"/>
  <c r="S64" i="1"/>
  <c r="R64" i="1"/>
  <c r="F74" i="1"/>
  <c r="S74" i="1"/>
  <c r="R74" i="1"/>
  <c r="F11" i="1"/>
  <c r="F93" i="1"/>
  <c r="S93" i="1"/>
  <c r="R93" i="1"/>
  <c r="F10" i="1"/>
  <c r="R10" i="1"/>
  <c r="S10" i="1"/>
  <c r="R4" i="5"/>
  <c r="S4" i="5"/>
  <c r="F458" i="5"/>
  <c r="S458" i="5"/>
  <c r="R458" i="5"/>
  <c r="R240" i="5"/>
  <c r="F240" i="5"/>
  <c r="S240" i="5"/>
  <c r="F231" i="5"/>
  <c r="S231" i="5"/>
  <c r="R231" i="5"/>
  <c r="F267" i="5"/>
  <c r="S267" i="5"/>
  <c r="R267" i="5"/>
  <c r="F42" i="5"/>
  <c r="R42" i="5"/>
  <c r="S42" i="5"/>
  <c r="C13" i="23"/>
  <c r="F55" i="5"/>
  <c r="R55" i="5"/>
  <c r="S55" i="5"/>
  <c r="F4" i="5"/>
  <c r="C3" i="21"/>
  <c r="C5" i="23"/>
  <c r="R128" i="1"/>
  <c r="R3" i="1"/>
  <c r="R50" i="1"/>
  <c r="R141" i="1"/>
  <c r="S128" i="1"/>
  <c r="S3" i="1"/>
  <c r="S50" i="1"/>
  <c r="S141" i="1"/>
  <c r="S142" i="1"/>
  <c r="S114" i="1"/>
  <c r="R114" i="1"/>
  <c r="F114" i="1"/>
  <c r="S82" i="1"/>
  <c r="R82" i="1"/>
  <c r="F82" i="1"/>
  <c r="S86" i="1"/>
  <c r="R86" i="1"/>
  <c r="F86" i="1"/>
  <c r="S38" i="1"/>
  <c r="R38" i="1"/>
  <c r="F38" i="1"/>
  <c r="S14" i="1"/>
  <c r="R14" i="1"/>
  <c r="F14" i="1"/>
  <c r="S97" i="1"/>
  <c r="R97" i="1"/>
  <c r="F97" i="1"/>
  <c r="S108" i="1"/>
  <c r="R108" i="1"/>
  <c r="F108" i="1"/>
  <c r="S96" i="1"/>
  <c r="R96" i="1"/>
  <c r="F96" i="1"/>
  <c r="S28" i="1"/>
  <c r="R28" i="1"/>
  <c r="F28" i="1"/>
  <c r="S116" i="1"/>
  <c r="R116" i="1"/>
  <c r="F116" i="1"/>
  <c r="S133" i="1"/>
  <c r="R133" i="1"/>
  <c r="F133" i="1"/>
  <c r="S76" i="1"/>
  <c r="R76" i="1"/>
  <c r="F76" i="1"/>
  <c r="S464" i="5"/>
  <c r="R464" i="5"/>
  <c r="F464" i="5"/>
  <c r="S245" i="5"/>
  <c r="R245" i="5"/>
  <c r="F245" i="5"/>
  <c r="S272" i="5"/>
  <c r="R272" i="5"/>
  <c r="F272" i="5"/>
  <c r="S65" i="5"/>
  <c r="R65" i="5"/>
  <c r="F65" i="5"/>
  <c r="S60" i="5"/>
  <c r="R60" i="5"/>
  <c r="F60" i="5"/>
  <c r="S25" i="5"/>
  <c r="R25" i="5"/>
  <c r="F25" i="5"/>
  <c r="E102" i="36"/>
  <c r="C102" i="36"/>
  <c r="B102" i="36"/>
  <c r="E101" i="36"/>
  <c r="C101" i="36"/>
  <c r="B101" i="36"/>
  <c r="E100" i="36"/>
  <c r="C100" i="36"/>
  <c r="B100" i="36"/>
  <c r="E99" i="36"/>
  <c r="C99" i="36"/>
  <c r="B99" i="36"/>
  <c r="E98" i="36"/>
  <c r="C98" i="36"/>
  <c r="B98" i="36"/>
  <c r="E97" i="36"/>
  <c r="C97" i="36"/>
  <c r="B97" i="36"/>
  <c r="E96" i="36"/>
  <c r="C96" i="36"/>
  <c r="B96" i="36"/>
  <c r="E95" i="36"/>
  <c r="C95" i="36"/>
  <c r="B95" i="36"/>
  <c r="E94" i="36"/>
  <c r="C94" i="36"/>
  <c r="B94" i="36"/>
  <c r="E93" i="36"/>
  <c r="C93" i="36"/>
  <c r="B93" i="36"/>
  <c r="E92" i="36"/>
  <c r="C92" i="36"/>
  <c r="B92" i="36"/>
  <c r="E91" i="36"/>
  <c r="C91" i="36"/>
  <c r="B91" i="36"/>
  <c r="E90" i="36"/>
  <c r="C90" i="36"/>
  <c r="B90" i="36"/>
  <c r="E89" i="36"/>
  <c r="C89" i="36"/>
  <c r="B89" i="36"/>
  <c r="E88" i="36"/>
  <c r="C88" i="36"/>
  <c r="B88" i="36"/>
  <c r="E87" i="36"/>
  <c r="C87" i="36"/>
  <c r="B87" i="36"/>
  <c r="E86" i="36"/>
  <c r="C86" i="36"/>
  <c r="B86" i="36"/>
  <c r="E85" i="36"/>
  <c r="C85" i="36"/>
  <c r="B85" i="36"/>
  <c r="E84" i="36"/>
  <c r="C84" i="36"/>
  <c r="B84" i="36"/>
  <c r="E83" i="36"/>
  <c r="C83" i="36"/>
  <c r="B83" i="36"/>
  <c r="E82" i="36"/>
  <c r="C82" i="36"/>
  <c r="B82" i="36"/>
  <c r="E81" i="36"/>
  <c r="C81" i="36"/>
  <c r="B81" i="36"/>
  <c r="E80" i="36"/>
  <c r="C80" i="36"/>
  <c r="B80" i="36"/>
  <c r="E79" i="36"/>
  <c r="C79" i="36"/>
  <c r="B79" i="36"/>
  <c r="E78" i="36"/>
  <c r="C78" i="36"/>
  <c r="B78" i="36"/>
  <c r="E77" i="36"/>
  <c r="C77" i="36"/>
  <c r="B77" i="36"/>
  <c r="E76" i="36"/>
  <c r="C76" i="36"/>
  <c r="B76" i="36"/>
  <c r="E75" i="36"/>
  <c r="C75" i="36"/>
  <c r="B75" i="36"/>
  <c r="E74" i="36"/>
  <c r="C74" i="36"/>
  <c r="B74" i="36"/>
  <c r="E73" i="36"/>
  <c r="C73" i="36"/>
  <c r="B73" i="36"/>
  <c r="E72" i="36"/>
  <c r="C72" i="36"/>
  <c r="B72" i="36"/>
  <c r="E71" i="36"/>
  <c r="C71" i="36"/>
  <c r="B71" i="36"/>
  <c r="E70" i="36"/>
  <c r="C70" i="36"/>
  <c r="B70" i="36"/>
  <c r="E69" i="36"/>
  <c r="C69" i="36"/>
  <c r="B69" i="36"/>
  <c r="E68" i="36"/>
  <c r="C68" i="36"/>
  <c r="B68" i="36"/>
  <c r="E67" i="36"/>
  <c r="C67" i="36"/>
  <c r="B67" i="36"/>
  <c r="E66" i="36"/>
  <c r="C66" i="36"/>
  <c r="B66" i="36"/>
  <c r="E65" i="36"/>
  <c r="C65" i="36"/>
  <c r="B65" i="36"/>
  <c r="E64" i="36"/>
  <c r="C64" i="36"/>
  <c r="B64" i="36"/>
  <c r="E63" i="36"/>
  <c r="C63" i="36"/>
  <c r="B63" i="36"/>
  <c r="E62" i="36"/>
  <c r="C62" i="36"/>
  <c r="B62" i="36"/>
  <c r="E61" i="36"/>
  <c r="C61" i="36"/>
  <c r="B61" i="36"/>
  <c r="E60" i="36"/>
  <c r="C60" i="36"/>
  <c r="B60" i="36"/>
  <c r="E59" i="36"/>
  <c r="C59" i="36"/>
  <c r="B59" i="36"/>
  <c r="E58" i="36"/>
  <c r="C58" i="36"/>
  <c r="B58" i="36"/>
  <c r="E57" i="36"/>
  <c r="C57" i="36"/>
  <c r="B57" i="36"/>
  <c r="E56" i="36"/>
  <c r="C56" i="36"/>
  <c r="B56" i="36"/>
  <c r="E55" i="36"/>
  <c r="C55" i="36"/>
  <c r="B55" i="36"/>
  <c r="E54" i="36"/>
  <c r="C54" i="36"/>
  <c r="B54" i="36"/>
  <c r="E30" i="36"/>
  <c r="E29" i="36"/>
  <c r="C29" i="36"/>
  <c r="B29" i="36"/>
  <c r="E28" i="36"/>
  <c r="C28" i="36"/>
  <c r="B28" i="36"/>
  <c r="E53" i="36"/>
  <c r="C53" i="36"/>
  <c r="B53" i="36"/>
  <c r="E49" i="36"/>
  <c r="C49" i="36"/>
  <c r="B49" i="36"/>
  <c r="E52" i="36"/>
  <c r="C52" i="36"/>
  <c r="B52" i="36"/>
  <c r="E51" i="36"/>
  <c r="C51" i="36"/>
  <c r="B51" i="36"/>
  <c r="E50" i="36"/>
  <c r="C50" i="36"/>
  <c r="B50" i="36"/>
  <c r="E45" i="36"/>
  <c r="C45" i="36"/>
  <c r="B45" i="36"/>
  <c r="E47" i="36"/>
  <c r="C47" i="36"/>
  <c r="B47" i="36"/>
  <c r="E27" i="36"/>
  <c r="C27" i="36"/>
  <c r="B27" i="36"/>
  <c r="E48" i="36"/>
  <c r="C48" i="36"/>
  <c r="B48" i="36"/>
  <c r="E26" i="36"/>
  <c r="C26" i="36"/>
  <c r="B26" i="36"/>
  <c r="E18" i="36"/>
  <c r="C18" i="36"/>
  <c r="B18" i="36"/>
  <c r="E46" i="36"/>
  <c r="C46" i="36"/>
  <c r="B46" i="36"/>
  <c r="E40" i="36"/>
  <c r="C40" i="36"/>
  <c r="B40" i="36"/>
  <c r="E25" i="36"/>
  <c r="C25" i="36"/>
  <c r="B25" i="36"/>
  <c r="E24" i="36"/>
  <c r="C24" i="36"/>
  <c r="B24" i="36"/>
  <c r="E23" i="36"/>
  <c r="C23" i="36"/>
  <c r="B23" i="36"/>
  <c r="E22" i="36"/>
  <c r="C22" i="36"/>
  <c r="B22" i="36"/>
  <c r="E21" i="36"/>
  <c r="C21" i="36"/>
  <c r="B21" i="36"/>
  <c r="E17" i="36"/>
  <c r="C17" i="36"/>
  <c r="B17" i="36"/>
  <c r="E16" i="36"/>
  <c r="C16" i="36"/>
  <c r="B16" i="36"/>
  <c r="E15" i="36"/>
  <c r="C15" i="36"/>
  <c r="B15" i="36"/>
  <c r="E20" i="36"/>
  <c r="C20" i="36"/>
  <c r="B20" i="36"/>
  <c r="E14" i="36"/>
  <c r="C14" i="36"/>
  <c r="B14" i="36"/>
  <c r="E19" i="36"/>
  <c r="C19" i="36"/>
  <c r="B19" i="36"/>
  <c r="E39" i="36"/>
  <c r="C39" i="36"/>
  <c r="B39" i="36"/>
  <c r="E44" i="36"/>
  <c r="C44" i="36"/>
  <c r="B44" i="36"/>
  <c r="E13" i="36"/>
  <c r="C13" i="36"/>
  <c r="B13" i="36"/>
  <c r="E12" i="36"/>
  <c r="C12" i="36"/>
  <c r="B12" i="36"/>
  <c r="E43" i="36"/>
  <c r="C43" i="36"/>
  <c r="B43" i="36"/>
  <c r="E42" i="36"/>
  <c r="C42" i="36"/>
  <c r="B42" i="36"/>
  <c r="E41" i="36"/>
  <c r="C41" i="36"/>
  <c r="B41" i="36"/>
  <c r="E38" i="36"/>
  <c r="C38" i="36"/>
  <c r="B38" i="36"/>
  <c r="E37" i="36"/>
  <c r="C37" i="36"/>
  <c r="B37" i="36"/>
  <c r="E11" i="36"/>
  <c r="C11" i="36"/>
  <c r="B11" i="36"/>
  <c r="E10" i="36"/>
  <c r="C10" i="36"/>
  <c r="B10" i="36"/>
  <c r="E9" i="36"/>
  <c r="C9" i="36"/>
  <c r="B9" i="36"/>
  <c r="E8" i="36"/>
  <c r="C8" i="36"/>
  <c r="B8" i="36"/>
  <c r="E7" i="36"/>
  <c r="C7" i="36"/>
  <c r="B7" i="36"/>
  <c r="E6" i="36"/>
  <c r="C6" i="36"/>
  <c r="B6" i="36"/>
  <c r="E36" i="36"/>
  <c r="C36" i="36"/>
  <c r="B36" i="36"/>
  <c r="E5" i="36"/>
  <c r="C5" i="36"/>
  <c r="B5" i="36"/>
  <c r="E4" i="36"/>
  <c r="C4" i="36"/>
  <c r="B4" i="36"/>
  <c r="E35" i="36"/>
  <c r="C35" i="36"/>
  <c r="B35" i="36"/>
  <c r="E34" i="36"/>
  <c r="C34" i="36"/>
  <c r="B34" i="36"/>
  <c r="E33" i="36"/>
  <c r="C33" i="36"/>
  <c r="B33" i="36"/>
  <c r="E3" i="36"/>
  <c r="C3" i="36"/>
  <c r="B3" i="36"/>
  <c r="E32" i="36"/>
  <c r="C32" i="36"/>
  <c r="B32" i="36"/>
  <c r="E31" i="36"/>
  <c r="C31" i="36"/>
  <c r="B31" i="36"/>
  <c r="E102" i="34"/>
  <c r="C102" i="34"/>
  <c r="B102" i="34"/>
  <c r="E101" i="34"/>
  <c r="C101" i="34"/>
  <c r="B101" i="34"/>
  <c r="E100" i="34"/>
  <c r="C100" i="34"/>
  <c r="B100" i="34"/>
  <c r="E99" i="34"/>
  <c r="C99" i="34"/>
  <c r="B99" i="34"/>
  <c r="E98" i="34"/>
  <c r="C98" i="34"/>
  <c r="B98" i="34"/>
  <c r="E97" i="34"/>
  <c r="C97" i="34"/>
  <c r="B97" i="34"/>
  <c r="E96" i="34"/>
  <c r="C96" i="34"/>
  <c r="B96" i="34"/>
  <c r="E95" i="34"/>
  <c r="C95" i="34"/>
  <c r="B95" i="34"/>
  <c r="E94" i="34"/>
  <c r="C94" i="34"/>
  <c r="B94" i="34"/>
  <c r="E93" i="34"/>
  <c r="C93" i="34"/>
  <c r="B93" i="34"/>
  <c r="E92" i="34"/>
  <c r="C92" i="34"/>
  <c r="B92" i="34"/>
  <c r="E91" i="34"/>
  <c r="C91" i="34"/>
  <c r="B91" i="34"/>
  <c r="E90" i="34"/>
  <c r="C90" i="34"/>
  <c r="B90" i="34"/>
  <c r="E89" i="34"/>
  <c r="C89" i="34"/>
  <c r="B89" i="34"/>
  <c r="E88" i="34"/>
  <c r="C88" i="34"/>
  <c r="B88" i="34"/>
  <c r="E87" i="34"/>
  <c r="C87" i="34"/>
  <c r="B87" i="34"/>
  <c r="E86" i="34"/>
  <c r="C86" i="34"/>
  <c r="B86" i="34"/>
  <c r="E85" i="34"/>
  <c r="C85" i="34"/>
  <c r="B85" i="34"/>
  <c r="E84" i="34"/>
  <c r="C84" i="34"/>
  <c r="B84" i="34"/>
  <c r="E83" i="34"/>
  <c r="C83" i="34"/>
  <c r="B83" i="34"/>
  <c r="E82" i="34"/>
  <c r="C82" i="34"/>
  <c r="B82" i="34"/>
  <c r="E81" i="34"/>
  <c r="C81" i="34"/>
  <c r="B81" i="34"/>
  <c r="E80" i="34"/>
  <c r="C80" i="34"/>
  <c r="B80" i="34"/>
  <c r="E79" i="34"/>
  <c r="C79" i="34"/>
  <c r="B79" i="34"/>
  <c r="E78" i="34"/>
  <c r="C78" i="34"/>
  <c r="B78" i="34"/>
  <c r="E77" i="34"/>
  <c r="C77" i="34"/>
  <c r="B77" i="34"/>
  <c r="E76" i="34"/>
  <c r="C76" i="34"/>
  <c r="B76" i="34"/>
  <c r="E75" i="34"/>
  <c r="C75" i="34"/>
  <c r="B75" i="34"/>
  <c r="E74" i="34"/>
  <c r="C74" i="34"/>
  <c r="B74" i="34"/>
  <c r="E73" i="34"/>
  <c r="C73" i="34"/>
  <c r="B73" i="34"/>
  <c r="E72" i="34"/>
  <c r="C72" i="34"/>
  <c r="B72" i="34"/>
  <c r="E71" i="34"/>
  <c r="C71" i="34"/>
  <c r="B71" i="34"/>
  <c r="E70" i="34"/>
  <c r="C70" i="34"/>
  <c r="B70" i="34"/>
  <c r="E69" i="34"/>
  <c r="C69" i="34"/>
  <c r="B69" i="34"/>
  <c r="E68" i="34"/>
  <c r="C68" i="34"/>
  <c r="B68" i="34"/>
  <c r="E29" i="34"/>
  <c r="S157" i="5"/>
  <c r="C29" i="34"/>
  <c r="R157" i="5"/>
  <c r="B29" i="34"/>
  <c r="E10" i="34"/>
  <c r="S14" i="5"/>
  <c r="C10" i="34"/>
  <c r="R14" i="5"/>
  <c r="B10" i="34"/>
  <c r="E67" i="34"/>
  <c r="S406" i="5"/>
  <c r="C67" i="34"/>
  <c r="R406" i="5"/>
  <c r="B67" i="34"/>
  <c r="E66" i="34"/>
  <c r="S452" i="5"/>
  <c r="C66" i="34"/>
  <c r="R452" i="5"/>
  <c r="B66" i="34"/>
  <c r="E65" i="34"/>
  <c r="C65" i="34"/>
  <c r="B65" i="34"/>
  <c r="E64" i="34"/>
  <c r="S383" i="5"/>
  <c r="C64" i="34"/>
  <c r="R383" i="5"/>
  <c r="B64" i="34"/>
  <c r="E63" i="34"/>
  <c r="S395" i="5"/>
  <c r="C63" i="34"/>
  <c r="R395" i="5"/>
  <c r="B63" i="34"/>
  <c r="E62" i="34"/>
  <c r="S438" i="5"/>
  <c r="C62" i="34"/>
  <c r="R438" i="5"/>
  <c r="B62" i="34"/>
  <c r="E61" i="34"/>
  <c r="S403" i="5"/>
  <c r="C61" i="34"/>
  <c r="R403" i="5"/>
  <c r="B61" i="34"/>
  <c r="E60" i="34"/>
  <c r="S440" i="5"/>
  <c r="C60" i="34"/>
  <c r="R440" i="5"/>
  <c r="B60" i="34"/>
  <c r="E59" i="34"/>
  <c r="S423" i="5"/>
  <c r="C59" i="34"/>
  <c r="R423" i="5"/>
  <c r="B59" i="34"/>
  <c r="E58" i="34"/>
  <c r="S477" i="5"/>
  <c r="C58" i="34"/>
  <c r="R477" i="5"/>
  <c r="B58" i="34"/>
  <c r="E57" i="34"/>
  <c r="S475" i="5"/>
  <c r="C57" i="34"/>
  <c r="R475" i="5"/>
  <c r="B57" i="34"/>
  <c r="E28" i="34"/>
  <c r="S203" i="5"/>
  <c r="C28" i="34"/>
  <c r="R203" i="5"/>
  <c r="B28" i="34"/>
  <c r="E56" i="34"/>
  <c r="S373" i="5"/>
  <c r="C56" i="34"/>
  <c r="R373" i="5"/>
  <c r="B56" i="34"/>
  <c r="E27" i="34"/>
  <c r="S195" i="5"/>
  <c r="C27" i="34"/>
  <c r="R195" i="5"/>
  <c r="B27" i="34"/>
  <c r="E55" i="34"/>
  <c r="S389" i="5"/>
  <c r="C55" i="34"/>
  <c r="R389" i="5"/>
  <c r="B55" i="34"/>
  <c r="E26" i="34"/>
  <c r="S183" i="5"/>
  <c r="C26" i="34"/>
  <c r="R183" i="5"/>
  <c r="B26" i="34"/>
  <c r="E54" i="34"/>
  <c r="S419" i="5"/>
  <c r="C54" i="34"/>
  <c r="R419" i="5"/>
  <c r="B54" i="34"/>
  <c r="E51" i="34"/>
  <c r="S371" i="5"/>
  <c r="C51" i="34"/>
  <c r="R371" i="5"/>
  <c r="B51" i="34"/>
  <c r="E53" i="34"/>
  <c r="S394" i="5"/>
  <c r="C53" i="34"/>
  <c r="R394" i="5"/>
  <c r="B53" i="34"/>
  <c r="E50" i="34"/>
  <c r="C50" i="34"/>
  <c r="R363" i="5"/>
  <c r="B50" i="34"/>
  <c r="E49" i="34"/>
  <c r="S356" i="5"/>
  <c r="C49" i="34"/>
  <c r="R356" i="5"/>
  <c r="B49" i="34"/>
  <c r="E48" i="34"/>
  <c r="S355" i="5"/>
  <c r="C48" i="34"/>
  <c r="R355" i="5"/>
  <c r="B48" i="34"/>
  <c r="E44" i="34"/>
  <c r="S314" i="5"/>
  <c r="C44" i="34"/>
  <c r="R314" i="5"/>
  <c r="B44" i="34"/>
  <c r="E25" i="34"/>
  <c r="S115" i="5"/>
  <c r="C25" i="34"/>
  <c r="R115" i="5"/>
  <c r="B25" i="34"/>
  <c r="E43" i="34"/>
  <c r="S276" i="5"/>
  <c r="C43" i="34"/>
  <c r="R276" i="5"/>
  <c r="B43" i="34"/>
  <c r="E52" i="34"/>
  <c r="S436" i="5"/>
  <c r="C52" i="34"/>
  <c r="R436" i="5"/>
  <c r="B52" i="34"/>
  <c r="E24" i="34"/>
  <c r="S125" i="5"/>
  <c r="C24" i="34"/>
  <c r="R125" i="5"/>
  <c r="B24" i="34"/>
  <c r="E23" i="34"/>
  <c r="S110" i="5"/>
  <c r="C23" i="34"/>
  <c r="R110" i="5"/>
  <c r="B23" i="34"/>
  <c r="E47" i="34"/>
  <c r="S327" i="5"/>
  <c r="C47" i="34"/>
  <c r="R327" i="5"/>
  <c r="B47" i="34"/>
  <c r="E22" i="34"/>
  <c r="S112" i="5"/>
  <c r="C22" i="34"/>
  <c r="R112" i="5"/>
  <c r="B22" i="34"/>
  <c r="E46" i="34"/>
  <c r="S326" i="5"/>
  <c r="C46" i="34"/>
  <c r="R326" i="5"/>
  <c r="B46" i="34"/>
  <c r="E42" i="34"/>
  <c r="S275" i="5"/>
  <c r="C42" i="34"/>
  <c r="R275" i="5"/>
  <c r="B42" i="34"/>
  <c r="E45" i="34"/>
  <c r="S318" i="5"/>
  <c r="C45" i="34"/>
  <c r="R318" i="5"/>
  <c r="B45" i="34"/>
  <c r="E21" i="34"/>
  <c r="S97" i="5"/>
  <c r="C21" i="34"/>
  <c r="R97" i="5"/>
  <c r="B21" i="34"/>
  <c r="E20" i="34"/>
  <c r="S64" i="5"/>
  <c r="C20" i="34"/>
  <c r="R64" i="5"/>
  <c r="B20" i="34"/>
  <c r="E19" i="34"/>
  <c r="S90" i="5"/>
  <c r="C19" i="34"/>
  <c r="R90" i="5"/>
  <c r="B19" i="34"/>
  <c r="E18" i="34"/>
  <c r="S67" i="5"/>
  <c r="C18" i="34"/>
  <c r="R67" i="5"/>
  <c r="B18" i="34"/>
  <c r="E16" i="34"/>
  <c r="S9" i="5"/>
  <c r="C16" i="34"/>
  <c r="R9" i="5"/>
  <c r="B16" i="34"/>
  <c r="E15" i="34"/>
  <c r="S50" i="5"/>
  <c r="C15" i="34"/>
  <c r="R50" i="5"/>
  <c r="B15" i="34"/>
  <c r="E17" i="34"/>
  <c r="S69" i="5"/>
  <c r="C17" i="34"/>
  <c r="R69" i="5"/>
  <c r="B17" i="34"/>
  <c r="E14" i="34"/>
  <c r="S40" i="5"/>
  <c r="C14" i="34"/>
  <c r="R40" i="5"/>
  <c r="B14" i="34"/>
  <c r="E41" i="34"/>
  <c r="S285" i="5"/>
  <c r="C41" i="34"/>
  <c r="R285" i="5"/>
  <c r="B41" i="34"/>
  <c r="E13" i="34"/>
  <c r="S45" i="5"/>
  <c r="C13" i="34"/>
  <c r="R45" i="5"/>
  <c r="B13" i="34"/>
  <c r="E40" i="34"/>
  <c r="S307" i="5"/>
  <c r="C40" i="34"/>
  <c r="R307" i="5"/>
  <c r="B40" i="34"/>
  <c r="E12" i="34"/>
  <c r="S28" i="5"/>
  <c r="C12" i="34"/>
  <c r="R28" i="5"/>
  <c r="B12" i="34"/>
  <c r="E39" i="34"/>
  <c r="S297" i="5"/>
  <c r="C39" i="34"/>
  <c r="R297" i="5"/>
  <c r="B39" i="34"/>
  <c r="E11" i="34"/>
  <c r="S46" i="5"/>
  <c r="C11" i="34"/>
  <c r="R46" i="5"/>
  <c r="B11" i="34"/>
  <c r="E9" i="34"/>
  <c r="C9" i="34"/>
  <c r="B9" i="34"/>
  <c r="E38" i="34"/>
  <c r="S271" i="5"/>
  <c r="C38" i="34"/>
  <c r="R271" i="5"/>
  <c r="B38" i="34"/>
  <c r="E8" i="34"/>
  <c r="S63" i="5"/>
  <c r="C8" i="34"/>
  <c r="R63" i="5"/>
  <c r="B8" i="34"/>
  <c r="E7" i="34"/>
  <c r="S33" i="5"/>
  <c r="C7" i="34"/>
  <c r="R33" i="5"/>
  <c r="B7" i="34"/>
  <c r="E6" i="34"/>
  <c r="S61" i="5"/>
  <c r="C6" i="34"/>
  <c r="R61" i="5"/>
  <c r="B6" i="34"/>
  <c r="E37" i="34"/>
  <c r="S252" i="5"/>
  <c r="C37" i="34"/>
  <c r="R252" i="5"/>
  <c r="B37" i="34"/>
  <c r="E36" i="34"/>
  <c r="S257" i="5"/>
  <c r="C36" i="34"/>
  <c r="R257" i="5"/>
  <c r="B36" i="34"/>
  <c r="E35" i="34"/>
  <c r="S239" i="5"/>
  <c r="C35" i="34"/>
  <c r="R239" i="5"/>
  <c r="B35" i="34"/>
  <c r="E34" i="34"/>
  <c r="C34" i="34"/>
  <c r="B34" i="34"/>
  <c r="E5" i="34"/>
  <c r="S15" i="5"/>
  <c r="C5" i="34"/>
  <c r="R15" i="5"/>
  <c r="B5" i="34"/>
  <c r="E33" i="34"/>
  <c r="S251" i="5"/>
  <c r="C33" i="34"/>
  <c r="R251" i="5"/>
  <c r="B33" i="34"/>
  <c r="E4" i="34"/>
  <c r="S31" i="5"/>
  <c r="C4" i="34"/>
  <c r="R31" i="5"/>
  <c r="B4" i="34"/>
  <c r="E3" i="34"/>
  <c r="S22" i="5"/>
  <c r="C3" i="34"/>
  <c r="R22" i="5"/>
  <c r="B3" i="34"/>
  <c r="E32" i="34"/>
  <c r="S238" i="5"/>
  <c r="C32" i="34"/>
  <c r="R238" i="5"/>
  <c r="B32" i="34"/>
  <c r="E31" i="34"/>
  <c r="S234" i="5"/>
  <c r="C31" i="34"/>
  <c r="R234" i="5"/>
  <c r="B31" i="34"/>
  <c r="E30" i="34"/>
  <c r="S233" i="5"/>
  <c r="C30" i="34"/>
  <c r="R233" i="5"/>
  <c r="B30" i="34"/>
  <c r="E102" i="32"/>
  <c r="C102" i="32"/>
  <c r="B102" i="32"/>
  <c r="E101" i="32"/>
  <c r="C101" i="32"/>
  <c r="B101" i="32"/>
  <c r="E100" i="32"/>
  <c r="C100" i="32"/>
  <c r="B100" i="32"/>
  <c r="E99" i="32"/>
  <c r="C99" i="32"/>
  <c r="B99" i="32"/>
  <c r="E98" i="32"/>
  <c r="C98" i="32"/>
  <c r="B98" i="32"/>
  <c r="E97" i="32"/>
  <c r="C97" i="32"/>
  <c r="B97" i="32"/>
  <c r="E96" i="32"/>
  <c r="C96" i="32"/>
  <c r="B96" i="32"/>
  <c r="E95" i="32"/>
  <c r="C95" i="32"/>
  <c r="B95" i="32"/>
  <c r="E94" i="32"/>
  <c r="C94" i="32"/>
  <c r="B94" i="32"/>
  <c r="E93" i="32"/>
  <c r="C93" i="32"/>
  <c r="B93" i="32"/>
  <c r="E92" i="32"/>
  <c r="C92" i="32"/>
  <c r="B92" i="32"/>
  <c r="E91" i="32"/>
  <c r="C91" i="32"/>
  <c r="B91" i="32"/>
  <c r="E90" i="32"/>
  <c r="C90" i="32"/>
  <c r="B90" i="32"/>
  <c r="E89" i="32"/>
  <c r="C89" i="32"/>
  <c r="B89" i="32"/>
  <c r="E88" i="32"/>
  <c r="C88" i="32"/>
  <c r="B88" i="32"/>
  <c r="E87" i="32"/>
  <c r="C87" i="32"/>
  <c r="B87" i="32"/>
  <c r="E86" i="32"/>
  <c r="C86" i="32"/>
  <c r="B86" i="32"/>
  <c r="E85" i="32"/>
  <c r="C85" i="32"/>
  <c r="B85" i="32"/>
  <c r="E84" i="32"/>
  <c r="C84" i="32"/>
  <c r="B84" i="32"/>
  <c r="E83" i="32"/>
  <c r="C83" i="32"/>
  <c r="B83" i="32"/>
  <c r="E82" i="32"/>
  <c r="C82" i="32"/>
  <c r="B82" i="32"/>
  <c r="E81" i="32"/>
  <c r="C81" i="32"/>
  <c r="B81" i="32"/>
  <c r="E80" i="32"/>
  <c r="C80" i="32"/>
  <c r="B80" i="32"/>
  <c r="E79" i="32"/>
  <c r="C79" i="32"/>
  <c r="B79" i="32"/>
  <c r="E78" i="32"/>
  <c r="C78" i="32"/>
  <c r="B78" i="32"/>
  <c r="E77" i="32"/>
  <c r="C77" i="32"/>
  <c r="B77" i="32"/>
  <c r="E76" i="32"/>
  <c r="C76" i="32"/>
  <c r="B76" i="32"/>
  <c r="E75" i="32"/>
  <c r="C75" i="32"/>
  <c r="B75" i="32"/>
  <c r="E74" i="32"/>
  <c r="C74" i="32"/>
  <c r="B74" i="32"/>
  <c r="E73" i="32"/>
  <c r="E72" i="32"/>
  <c r="E71" i="32"/>
  <c r="E35" i="32"/>
  <c r="E70" i="32"/>
  <c r="E34" i="32"/>
  <c r="E69" i="32"/>
  <c r="C69" i="32"/>
  <c r="B69" i="32"/>
  <c r="E68" i="32"/>
  <c r="E65" i="32"/>
  <c r="E61" i="32"/>
  <c r="E60" i="32"/>
  <c r="E59" i="32"/>
  <c r="E64" i="32"/>
  <c r="E33" i="32"/>
  <c r="E32" i="32"/>
  <c r="E31" i="32"/>
  <c r="E58" i="32"/>
  <c r="E30" i="32"/>
  <c r="E54" i="32"/>
  <c r="E29" i="32"/>
  <c r="E56" i="32"/>
  <c r="E57" i="32"/>
  <c r="E53" i="32"/>
  <c r="E55" i="32"/>
  <c r="E28" i="32"/>
  <c r="E27" i="32"/>
  <c r="E26" i="32"/>
  <c r="E25" i="32"/>
  <c r="E24" i="32"/>
  <c r="E20" i="32"/>
  <c r="C20" i="32"/>
  <c r="B20" i="32"/>
  <c r="E19" i="32"/>
  <c r="E23" i="32"/>
  <c r="E18" i="32"/>
  <c r="E49" i="32"/>
  <c r="E17" i="32"/>
  <c r="E22" i="32"/>
  <c r="E51" i="32"/>
  <c r="E16" i="32"/>
  <c r="E50" i="32"/>
  <c r="E15" i="32"/>
  <c r="E48" i="32"/>
  <c r="C48" i="32"/>
  <c r="B48" i="32"/>
  <c r="E21" i="32"/>
  <c r="E47" i="32"/>
  <c r="E14" i="32"/>
  <c r="E46" i="32"/>
  <c r="E13" i="32"/>
  <c r="E45" i="32"/>
  <c r="E12" i="32"/>
  <c r="E44" i="32"/>
  <c r="E11" i="32"/>
  <c r="E10" i="32"/>
  <c r="C10" i="32"/>
  <c r="B10" i="32"/>
  <c r="E9" i="32"/>
  <c r="E43" i="32"/>
  <c r="E8" i="32"/>
  <c r="E7" i="32"/>
  <c r="E42" i="32"/>
  <c r="E41" i="32"/>
  <c r="E40" i="32"/>
  <c r="E6" i="32"/>
  <c r="E39" i="32"/>
  <c r="E38" i="32"/>
  <c r="C38" i="32"/>
  <c r="B38" i="32"/>
  <c r="E5" i="32"/>
  <c r="E4" i="32"/>
  <c r="E3" i="32"/>
  <c r="E37" i="32"/>
  <c r="E102" i="30"/>
  <c r="C102" i="30"/>
  <c r="B102" i="30"/>
  <c r="E101" i="30"/>
  <c r="C101" i="30"/>
  <c r="B101" i="30"/>
  <c r="E100" i="30"/>
  <c r="C100" i="30"/>
  <c r="B100" i="30"/>
  <c r="E99" i="30"/>
  <c r="C99" i="30"/>
  <c r="B99" i="30"/>
  <c r="E98" i="30"/>
  <c r="C98" i="30"/>
  <c r="B98" i="30"/>
  <c r="E97" i="30"/>
  <c r="C97" i="30"/>
  <c r="B97" i="30"/>
  <c r="E96" i="30"/>
  <c r="C96" i="30"/>
  <c r="B96" i="30"/>
  <c r="E95" i="30"/>
  <c r="C95" i="30"/>
  <c r="B95" i="30"/>
  <c r="E94" i="30"/>
  <c r="C94" i="30"/>
  <c r="B94" i="30"/>
  <c r="E93" i="30"/>
  <c r="C93" i="30"/>
  <c r="B93" i="30"/>
  <c r="E92" i="30"/>
  <c r="C92" i="30"/>
  <c r="B92" i="30"/>
  <c r="E91" i="30"/>
  <c r="C91" i="30"/>
  <c r="B91" i="30"/>
  <c r="E90" i="30"/>
  <c r="C90" i="30"/>
  <c r="B90" i="30"/>
  <c r="E89" i="30"/>
  <c r="C89" i="30"/>
  <c r="B89" i="30"/>
  <c r="E88" i="30"/>
  <c r="C88" i="30"/>
  <c r="B88" i="30"/>
  <c r="E87" i="30"/>
  <c r="C87" i="30"/>
  <c r="B87" i="30"/>
  <c r="E86" i="30"/>
  <c r="C86" i="30"/>
  <c r="B86" i="30"/>
  <c r="E85" i="30"/>
  <c r="C85" i="30"/>
  <c r="B85" i="30"/>
  <c r="E84" i="30"/>
  <c r="C84" i="30"/>
  <c r="B84" i="30"/>
  <c r="E83" i="30"/>
  <c r="C83" i="30"/>
  <c r="B83" i="30"/>
  <c r="E82" i="30"/>
  <c r="C82" i="30"/>
  <c r="B82" i="30"/>
  <c r="E81" i="30"/>
  <c r="C81" i="30"/>
  <c r="B81" i="30"/>
  <c r="E80" i="30"/>
  <c r="C80" i="30"/>
  <c r="B80" i="30"/>
  <c r="E79" i="30"/>
  <c r="C79" i="30"/>
  <c r="B79" i="30"/>
  <c r="E78" i="30"/>
  <c r="C78" i="30"/>
  <c r="B78" i="30"/>
  <c r="E77" i="30"/>
  <c r="C77" i="30"/>
  <c r="B77" i="30"/>
  <c r="E76" i="30"/>
  <c r="C76" i="30"/>
  <c r="B76" i="30"/>
  <c r="E75" i="30"/>
  <c r="C75" i="30"/>
  <c r="B75" i="30"/>
  <c r="E74" i="30"/>
  <c r="C74" i="30"/>
  <c r="B74" i="30"/>
  <c r="E73" i="30"/>
  <c r="C73" i="30"/>
  <c r="B73" i="30"/>
  <c r="E72" i="30"/>
  <c r="C72" i="30"/>
  <c r="B72" i="30"/>
  <c r="E71" i="30"/>
  <c r="C71" i="30"/>
  <c r="B71" i="30"/>
  <c r="E70" i="30"/>
  <c r="C70" i="30"/>
  <c r="B70" i="30"/>
  <c r="E69" i="30"/>
  <c r="C69" i="30"/>
  <c r="B69" i="30"/>
  <c r="E68" i="30"/>
  <c r="C68" i="30"/>
  <c r="B68" i="30"/>
  <c r="E67" i="30"/>
  <c r="C67" i="30"/>
  <c r="B67" i="30"/>
  <c r="E66" i="30"/>
  <c r="C66" i="30"/>
  <c r="B66" i="30"/>
  <c r="E65" i="30"/>
  <c r="C65" i="30"/>
  <c r="B65" i="30"/>
  <c r="E64" i="30"/>
  <c r="C64" i="30"/>
  <c r="B64" i="30"/>
  <c r="E63" i="30"/>
  <c r="C63" i="30"/>
  <c r="B63" i="30"/>
  <c r="E62" i="30"/>
  <c r="C62" i="30"/>
  <c r="B62" i="30"/>
  <c r="E61" i="30"/>
  <c r="C61" i="30"/>
  <c r="B61" i="30"/>
  <c r="E60" i="30"/>
  <c r="C60" i="30"/>
  <c r="B60" i="30"/>
  <c r="E59" i="30"/>
  <c r="C59" i="30"/>
  <c r="B59" i="30"/>
  <c r="E58" i="30"/>
  <c r="C58" i="30"/>
  <c r="B58" i="30"/>
  <c r="E57" i="30"/>
  <c r="C57" i="30"/>
  <c r="B57" i="30"/>
  <c r="E56" i="30"/>
  <c r="C56" i="30"/>
  <c r="B56" i="30"/>
  <c r="E55" i="30"/>
  <c r="C55" i="30"/>
  <c r="B55" i="30"/>
  <c r="E54" i="30"/>
  <c r="C54" i="30"/>
  <c r="B54" i="30"/>
  <c r="E53" i="30"/>
  <c r="C53" i="30"/>
  <c r="B53" i="30"/>
  <c r="E52" i="30"/>
  <c r="C52" i="30"/>
  <c r="B52" i="30"/>
  <c r="E51" i="30"/>
  <c r="C51" i="30"/>
  <c r="B51" i="30"/>
  <c r="E50" i="30"/>
  <c r="C50" i="30"/>
  <c r="B50" i="30"/>
  <c r="E49" i="30"/>
  <c r="E48" i="30"/>
  <c r="E47" i="30"/>
  <c r="E46" i="30"/>
  <c r="E45" i="30"/>
  <c r="E44" i="30"/>
  <c r="E43" i="30"/>
  <c r="E42" i="30"/>
  <c r="C42" i="30"/>
  <c r="B42" i="30"/>
  <c r="E41" i="30"/>
  <c r="E40" i="30"/>
  <c r="E39" i="30"/>
  <c r="E38" i="30"/>
  <c r="E37" i="30"/>
  <c r="E36" i="30"/>
  <c r="E35" i="30"/>
  <c r="E34" i="30"/>
  <c r="E33" i="30"/>
  <c r="E32" i="30"/>
  <c r="E31" i="30"/>
  <c r="E30" i="30"/>
  <c r="E29" i="30"/>
  <c r="E28" i="30"/>
  <c r="E27" i="30"/>
  <c r="E26" i="30"/>
  <c r="E25" i="30"/>
  <c r="E24" i="30"/>
  <c r="E23" i="30"/>
  <c r="C23" i="30"/>
  <c r="B23" i="30"/>
  <c r="E22" i="30"/>
  <c r="E21" i="30"/>
  <c r="C21" i="30"/>
  <c r="B21" i="30"/>
  <c r="E20" i="30"/>
  <c r="E19" i="30"/>
  <c r="E18" i="30"/>
  <c r="E17" i="30"/>
  <c r="E16" i="30"/>
  <c r="E15" i="30"/>
  <c r="E14" i="30"/>
  <c r="E13" i="30"/>
  <c r="E12" i="30"/>
  <c r="E11" i="30"/>
  <c r="E10" i="30"/>
  <c r="E9" i="30"/>
  <c r="E8" i="30"/>
  <c r="E7" i="30"/>
  <c r="E6" i="30"/>
  <c r="E5" i="30"/>
  <c r="E4" i="30"/>
  <c r="E3" i="30"/>
  <c r="E102" i="25"/>
  <c r="C102" i="25"/>
  <c r="B102" i="25"/>
  <c r="E101" i="25"/>
  <c r="C101" i="25"/>
  <c r="B101" i="25"/>
  <c r="E100" i="25"/>
  <c r="C100" i="25"/>
  <c r="B100" i="25"/>
  <c r="E99" i="25"/>
  <c r="C99" i="25"/>
  <c r="B99" i="25"/>
  <c r="E98" i="25"/>
  <c r="C98" i="25"/>
  <c r="B98" i="25"/>
  <c r="E97" i="25"/>
  <c r="C97" i="25"/>
  <c r="B97" i="25"/>
  <c r="E96" i="25"/>
  <c r="C96" i="25"/>
  <c r="B96" i="25"/>
  <c r="E95" i="25"/>
  <c r="C95" i="25"/>
  <c r="B95" i="25"/>
  <c r="E94" i="25"/>
  <c r="C94" i="25"/>
  <c r="B94" i="25"/>
  <c r="E93" i="25"/>
  <c r="C93" i="25"/>
  <c r="B93" i="25"/>
  <c r="E92" i="25"/>
  <c r="C92" i="25"/>
  <c r="B92" i="25"/>
  <c r="E91" i="25"/>
  <c r="C91" i="25"/>
  <c r="B91" i="25"/>
  <c r="E90" i="25"/>
  <c r="C90" i="25"/>
  <c r="B90" i="25"/>
  <c r="E89" i="25"/>
  <c r="C89" i="25"/>
  <c r="B89" i="25"/>
  <c r="E88" i="25"/>
  <c r="C88" i="25"/>
  <c r="B88" i="25"/>
  <c r="E87" i="25"/>
  <c r="C87" i="25"/>
  <c r="B87" i="25"/>
  <c r="E86" i="25"/>
  <c r="C86" i="25"/>
  <c r="B86" i="25"/>
  <c r="E85" i="25"/>
  <c r="C85" i="25"/>
  <c r="B85" i="25"/>
  <c r="E84" i="25"/>
  <c r="C84" i="25"/>
  <c r="B84" i="25"/>
  <c r="E83" i="25"/>
  <c r="C83" i="25"/>
  <c r="B83" i="25"/>
  <c r="E82" i="25"/>
  <c r="C82" i="25"/>
  <c r="B82" i="25"/>
  <c r="E81" i="25"/>
  <c r="C81" i="25"/>
  <c r="B81" i="25"/>
  <c r="E80" i="25"/>
  <c r="C80" i="25"/>
  <c r="B80" i="25"/>
  <c r="E79" i="25"/>
  <c r="C79" i="25"/>
  <c r="B79" i="25"/>
  <c r="E78" i="25"/>
  <c r="C78" i="25"/>
  <c r="B78" i="25"/>
  <c r="E77" i="25"/>
  <c r="C77" i="25"/>
  <c r="B77" i="25"/>
  <c r="E76" i="25"/>
  <c r="C76" i="25"/>
  <c r="B76" i="25"/>
  <c r="E75" i="25"/>
  <c r="C75" i="25"/>
  <c r="B75" i="25"/>
  <c r="E74" i="25"/>
  <c r="C74" i="25"/>
  <c r="B74" i="25"/>
  <c r="E73" i="25"/>
  <c r="C73" i="25"/>
  <c r="B73" i="25"/>
  <c r="E72" i="25"/>
  <c r="C72" i="25"/>
  <c r="B72" i="25"/>
  <c r="E71" i="25"/>
  <c r="C71" i="25"/>
  <c r="B71" i="25"/>
  <c r="E70" i="25"/>
  <c r="C70" i="25"/>
  <c r="B70" i="25"/>
  <c r="E69" i="25"/>
  <c r="C69" i="25"/>
  <c r="B69" i="25"/>
  <c r="E68" i="25"/>
  <c r="C68" i="25"/>
  <c r="B68" i="25"/>
  <c r="E67" i="25"/>
  <c r="C67" i="25"/>
  <c r="B67" i="25"/>
  <c r="E66" i="25"/>
  <c r="E65" i="25"/>
  <c r="E64" i="25"/>
  <c r="E63" i="25"/>
  <c r="E62" i="25"/>
  <c r="E61" i="25"/>
  <c r="C61" i="25"/>
  <c r="B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C40" i="25"/>
  <c r="B40" i="25"/>
  <c r="E39" i="25"/>
  <c r="E38" i="25"/>
  <c r="E37" i="25"/>
  <c r="E36" i="25"/>
  <c r="E35" i="25"/>
  <c r="E34" i="25"/>
  <c r="E33" i="25"/>
  <c r="E32" i="25"/>
  <c r="C32" i="25"/>
  <c r="B32" i="25"/>
  <c r="E31" i="25"/>
  <c r="E30" i="25"/>
  <c r="C30" i="25"/>
  <c r="B30" i="25"/>
  <c r="E29" i="25"/>
  <c r="C29" i="25"/>
  <c r="B29" i="25"/>
  <c r="E28" i="25"/>
  <c r="E27" i="25"/>
  <c r="E26" i="25"/>
  <c r="E25" i="25"/>
  <c r="E24" i="25"/>
  <c r="E23" i="25"/>
  <c r="E22" i="25"/>
  <c r="E21" i="25"/>
  <c r="E20" i="25"/>
  <c r="C20" i="25"/>
  <c r="B20" i="25"/>
  <c r="E19" i="25"/>
  <c r="E18" i="25"/>
  <c r="E17" i="25"/>
  <c r="E16" i="25"/>
  <c r="E15" i="25"/>
  <c r="E14" i="25"/>
  <c r="E13" i="25"/>
  <c r="C13" i="25"/>
  <c r="B13" i="25"/>
  <c r="E12" i="25"/>
  <c r="E11" i="25"/>
  <c r="E10" i="25"/>
  <c r="E9" i="25"/>
  <c r="E8" i="25"/>
  <c r="E7" i="25"/>
  <c r="E6" i="25"/>
  <c r="E5" i="25"/>
  <c r="E4" i="25"/>
  <c r="E3" i="25"/>
  <c r="E102" i="23"/>
  <c r="C102" i="23"/>
  <c r="B102" i="23"/>
  <c r="E101" i="23"/>
  <c r="C101" i="23"/>
  <c r="B101" i="23"/>
  <c r="E100" i="23"/>
  <c r="C100" i="23"/>
  <c r="B100" i="23"/>
  <c r="E99" i="23"/>
  <c r="C99" i="23"/>
  <c r="B99" i="23"/>
  <c r="E98" i="23"/>
  <c r="C98" i="23"/>
  <c r="B98" i="23"/>
  <c r="E97" i="23"/>
  <c r="C97" i="23"/>
  <c r="B97" i="23"/>
  <c r="E96" i="23"/>
  <c r="C96" i="23"/>
  <c r="B96" i="23"/>
  <c r="E95" i="23"/>
  <c r="C95" i="23"/>
  <c r="B95" i="23"/>
  <c r="E94" i="23"/>
  <c r="C94" i="23"/>
  <c r="B94" i="23"/>
  <c r="E93" i="23"/>
  <c r="C93" i="23"/>
  <c r="B93" i="23"/>
  <c r="E92" i="23"/>
  <c r="C92" i="23"/>
  <c r="B92" i="23"/>
  <c r="E91" i="23"/>
  <c r="C91" i="23"/>
  <c r="B91" i="23"/>
  <c r="E90" i="23"/>
  <c r="C90" i="23"/>
  <c r="B90" i="23"/>
  <c r="E89" i="23"/>
  <c r="C89" i="23"/>
  <c r="B89" i="23"/>
  <c r="E88" i="23"/>
  <c r="C88" i="23"/>
  <c r="B88" i="23"/>
  <c r="E87" i="23"/>
  <c r="C87" i="23"/>
  <c r="B87" i="23"/>
  <c r="E86" i="23"/>
  <c r="C86" i="23"/>
  <c r="B86" i="23"/>
  <c r="E85" i="23"/>
  <c r="C85" i="23"/>
  <c r="B85" i="23"/>
  <c r="E84" i="23"/>
  <c r="C84" i="23"/>
  <c r="B84" i="23"/>
  <c r="E83" i="23"/>
  <c r="C83" i="23"/>
  <c r="B83" i="23"/>
  <c r="E82" i="23"/>
  <c r="C82" i="23"/>
  <c r="B82" i="23"/>
  <c r="E81" i="23"/>
  <c r="C81" i="23"/>
  <c r="B81" i="23"/>
  <c r="E80" i="23"/>
  <c r="C80" i="23"/>
  <c r="B80" i="23"/>
  <c r="E79" i="23"/>
  <c r="C79" i="23"/>
  <c r="B79" i="23"/>
  <c r="E78" i="23"/>
  <c r="C78" i="23"/>
  <c r="B78" i="23"/>
  <c r="E77" i="23"/>
  <c r="C77" i="23"/>
  <c r="B77" i="23"/>
  <c r="E76" i="23"/>
  <c r="C76" i="23"/>
  <c r="B76" i="23"/>
  <c r="E75" i="23"/>
  <c r="C75" i="23"/>
  <c r="B75" i="23"/>
  <c r="E74" i="23"/>
  <c r="C74" i="23"/>
  <c r="B74" i="23"/>
  <c r="E73" i="23"/>
  <c r="C73" i="23"/>
  <c r="B73" i="23"/>
  <c r="E72" i="23"/>
  <c r="C72" i="23"/>
  <c r="B72" i="23"/>
  <c r="E71" i="23"/>
  <c r="C71" i="23"/>
  <c r="B71" i="23"/>
  <c r="E70" i="23"/>
  <c r="C70" i="23"/>
  <c r="B70" i="23"/>
  <c r="E69" i="23"/>
  <c r="C69" i="23"/>
  <c r="B69" i="23"/>
  <c r="E68" i="23"/>
  <c r="C68" i="23"/>
  <c r="B68" i="23"/>
  <c r="E67" i="23"/>
  <c r="C67" i="23"/>
  <c r="B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C52" i="23"/>
  <c r="B52" i="23"/>
  <c r="E51" i="23"/>
  <c r="C51" i="23"/>
  <c r="B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C35" i="23"/>
  <c r="B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B13" i="23"/>
  <c r="E12" i="23"/>
  <c r="E11" i="23"/>
  <c r="E10" i="23"/>
  <c r="E9" i="23"/>
  <c r="E8" i="23"/>
  <c r="E7" i="23"/>
  <c r="E6" i="23"/>
  <c r="E5" i="23"/>
  <c r="B5" i="23"/>
  <c r="E4" i="23"/>
  <c r="E3" i="23"/>
  <c r="E102" i="21"/>
  <c r="C102" i="21"/>
  <c r="B102" i="21"/>
  <c r="E101" i="21"/>
  <c r="C101" i="21"/>
  <c r="B101" i="21"/>
  <c r="E100" i="21"/>
  <c r="C100" i="21"/>
  <c r="B100" i="21"/>
  <c r="E99" i="21"/>
  <c r="C99" i="21"/>
  <c r="B99" i="21"/>
  <c r="E98" i="21"/>
  <c r="C98" i="21"/>
  <c r="B98" i="21"/>
  <c r="E97" i="21"/>
  <c r="C97" i="21"/>
  <c r="B97" i="21"/>
  <c r="E96" i="21"/>
  <c r="C96" i="21"/>
  <c r="B96" i="21"/>
  <c r="E95" i="21"/>
  <c r="C95" i="21"/>
  <c r="B95" i="21"/>
  <c r="E94" i="21"/>
  <c r="C94" i="21"/>
  <c r="B94" i="21"/>
  <c r="E93" i="21"/>
  <c r="C93" i="21"/>
  <c r="B93" i="21"/>
  <c r="E92" i="21"/>
  <c r="C92" i="21"/>
  <c r="B92" i="21"/>
  <c r="E91" i="21"/>
  <c r="C91" i="21"/>
  <c r="B91" i="21"/>
  <c r="E90" i="21"/>
  <c r="C90" i="21"/>
  <c r="B90" i="21"/>
  <c r="E89" i="21"/>
  <c r="C89" i="21"/>
  <c r="B89" i="21"/>
  <c r="E88" i="21"/>
  <c r="C88" i="21"/>
  <c r="B88" i="21"/>
  <c r="E87" i="21"/>
  <c r="C87" i="21"/>
  <c r="B87" i="21"/>
  <c r="E86" i="21"/>
  <c r="C86" i="21"/>
  <c r="B86" i="21"/>
  <c r="E85" i="21"/>
  <c r="C85" i="21"/>
  <c r="B85" i="21"/>
  <c r="E84" i="21"/>
  <c r="C84" i="21"/>
  <c r="B84" i="21"/>
  <c r="E83" i="21"/>
  <c r="C83" i="21"/>
  <c r="B83" i="21"/>
  <c r="E82" i="21"/>
  <c r="C82" i="21"/>
  <c r="B82" i="21"/>
  <c r="E81" i="21"/>
  <c r="C81" i="21"/>
  <c r="B81" i="21"/>
  <c r="E80" i="21"/>
  <c r="C80" i="21"/>
  <c r="B80" i="21"/>
  <c r="E79" i="21"/>
  <c r="C79" i="21"/>
  <c r="B79" i="21"/>
  <c r="E78" i="21"/>
  <c r="C78" i="21"/>
  <c r="B78" i="21"/>
  <c r="E77" i="21"/>
  <c r="C77" i="21"/>
  <c r="B77" i="21"/>
  <c r="E76" i="21"/>
  <c r="C76" i="21"/>
  <c r="B76" i="21"/>
  <c r="E75" i="21"/>
  <c r="C75" i="21"/>
  <c r="B75" i="21"/>
  <c r="E74" i="21"/>
  <c r="C74" i="21"/>
  <c r="B74" i="21"/>
  <c r="E73" i="21"/>
  <c r="C73" i="21"/>
  <c r="B73" i="21"/>
  <c r="E72" i="21"/>
  <c r="C72" i="21"/>
  <c r="B72" i="21"/>
  <c r="E71" i="21"/>
  <c r="C71" i="21"/>
  <c r="B71" i="21"/>
  <c r="E70" i="21"/>
  <c r="C70" i="21"/>
  <c r="B70" i="21"/>
  <c r="E69" i="21"/>
  <c r="C69" i="21"/>
  <c r="B69" i="21"/>
  <c r="E68" i="21"/>
  <c r="C68" i="21"/>
  <c r="B68" i="21"/>
  <c r="E67" i="21"/>
  <c r="C67" i="21"/>
  <c r="B67" i="21"/>
  <c r="E66" i="21"/>
  <c r="C66" i="21"/>
  <c r="B66" i="21"/>
  <c r="E65" i="21"/>
  <c r="C65" i="21"/>
  <c r="B65" i="21"/>
  <c r="E64" i="21"/>
  <c r="C64" i="21"/>
  <c r="B64" i="21"/>
  <c r="E63" i="21"/>
  <c r="C63" i="21"/>
  <c r="B63" i="21"/>
  <c r="E62" i="21"/>
  <c r="C62" i="21"/>
  <c r="B62" i="21"/>
  <c r="E61" i="21"/>
  <c r="C61" i="21"/>
  <c r="B61" i="21"/>
  <c r="E60" i="21"/>
  <c r="C60" i="21"/>
  <c r="B60" i="21"/>
  <c r="E59" i="21"/>
  <c r="C59" i="21"/>
  <c r="B59" i="21"/>
  <c r="E58" i="21"/>
  <c r="C58" i="21"/>
  <c r="B58" i="21"/>
  <c r="E57" i="21"/>
  <c r="C57" i="21"/>
  <c r="B57" i="21"/>
  <c r="E56" i="21"/>
  <c r="C56" i="21"/>
  <c r="B56" i="21"/>
  <c r="E55" i="21"/>
  <c r="C55" i="21"/>
  <c r="B55" i="21"/>
  <c r="E54" i="21"/>
  <c r="C54" i="21"/>
  <c r="B54" i="21"/>
  <c r="E53" i="21"/>
  <c r="C53" i="21"/>
  <c r="B53" i="21"/>
  <c r="E52" i="21"/>
  <c r="C52" i="21"/>
  <c r="B52" i="21"/>
  <c r="E51" i="21"/>
  <c r="C51" i="21"/>
  <c r="B51" i="21"/>
  <c r="E50" i="21"/>
  <c r="C50" i="21"/>
  <c r="B50" i="21"/>
  <c r="E49" i="21"/>
  <c r="E23" i="21"/>
  <c r="E22" i="21"/>
  <c r="E48" i="21"/>
  <c r="E21" i="21"/>
  <c r="E47" i="21"/>
  <c r="E43" i="21"/>
  <c r="E42" i="21"/>
  <c r="E46" i="21"/>
  <c r="E45" i="21"/>
  <c r="E44" i="21"/>
  <c r="E41" i="21"/>
  <c r="E38" i="21"/>
  <c r="E37" i="21"/>
  <c r="E40" i="21"/>
  <c r="E20" i="21"/>
  <c r="E39" i="21"/>
  <c r="E19" i="21"/>
  <c r="E18" i="21"/>
  <c r="E17" i="21"/>
  <c r="E13" i="21"/>
  <c r="E12" i="21"/>
  <c r="E16" i="21"/>
  <c r="E31" i="21"/>
  <c r="C31" i="21"/>
  <c r="B31" i="21"/>
  <c r="E15" i="21"/>
  <c r="E30" i="21"/>
  <c r="E36" i="21"/>
  <c r="E14" i="21"/>
  <c r="E35" i="21"/>
  <c r="E11" i="21"/>
  <c r="E34" i="21"/>
  <c r="E33" i="21"/>
  <c r="E29" i="21"/>
  <c r="E10" i="21"/>
  <c r="C10" i="21"/>
  <c r="B10" i="21"/>
  <c r="E9" i="21"/>
  <c r="E8" i="21"/>
  <c r="E7" i="21"/>
  <c r="E28" i="21"/>
  <c r="C28" i="21"/>
  <c r="B28" i="21"/>
  <c r="E27" i="21"/>
  <c r="E6" i="21"/>
  <c r="E26" i="21"/>
  <c r="E25" i="21"/>
  <c r="E5" i="21"/>
  <c r="E4" i="21"/>
  <c r="E3" i="21"/>
  <c r="B3" i="21"/>
  <c r="E24" i="21"/>
  <c r="E101" i="19"/>
  <c r="C101" i="19"/>
  <c r="B101" i="19"/>
  <c r="E100" i="19"/>
  <c r="C100" i="19"/>
  <c r="B100" i="19"/>
  <c r="E99" i="19"/>
  <c r="C99" i="19"/>
  <c r="B99" i="19"/>
  <c r="E98" i="19"/>
  <c r="C98" i="19"/>
  <c r="B98" i="19"/>
  <c r="E97" i="19"/>
  <c r="C97" i="19"/>
  <c r="B97" i="19"/>
  <c r="E96" i="19"/>
  <c r="C96" i="19"/>
  <c r="B96" i="19"/>
  <c r="E95" i="19"/>
  <c r="C95" i="19"/>
  <c r="B95" i="19"/>
  <c r="E94" i="19"/>
  <c r="C94" i="19"/>
  <c r="B94" i="19"/>
  <c r="E93" i="19"/>
  <c r="C93" i="19"/>
  <c r="B93" i="19"/>
  <c r="E92" i="19"/>
  <c r="C92" i="19"/>
  <c r="B92" i="19"/>
  <c r="E91" i="19"/>
  <c r="C91" i="19"/>
  <c r="B91" i="19"/>
  <c r="E90" i="19"/>
  <c r="C90" i="19"/>
  <c r="B90" i="19"/>
  <c r="E89" i="19"/>
  <c r="C89" i="19"/>
  <c r="B89" i="19"/>
  <c r="E88" i="19"/>
  <c r="C88" i="19"/>
  <c r="B88" i="19"/>
  <c r="E87" i="19"/>
  <c r="C87" i="19"/>
  <c r="B87" i="19"/>
  <c r="E86" i="19"/>
  <c r="C86" i="19"/>
  <c r="B86" i="19"/>
  <c r="E85" i="19"/>
  <c r="C85" i="19"/>
  <c r="B85" i="19"/>
  <c r="E84" i="19"/>
  <c r="C84" i="19"/>
  <c r="B84" i="19"/>
  <c r="E83" i="19"/>
  <c r="C83" i="19"/>
  <c r="B83" i="19"/>
  <c r="E82" i="19"/>
  <c r="C82" i="19"/>
  <c r="B82" i="19"/>
  <c r="E81" i="19"/>
  <c r="C81" i="19"/>
  <c r="B81" i="19"/>
  <c r="E24" i="19"/>
  <c r="E80" i="19"/>
  <c r="C80" i="19"/>
  <c r="B80" i="19"/>
  <c r="E79" i="19"/>
  <c r="E41" i="19"/>
  <c r="E38" i="19"/>
  <c r="E40" i="19"/>
  <c r="E78" i="19"/>
  <c r="E77" i="19"/>
  <c r="C77" i="19"/>
  <c r="B77" i="19"/>
  <c r="E71" i="19"/>
  <c r="E76" i="19"/>
  <c r="E75" i="19"/>
  <c r="E39" i="19"/>
  <c r="E74" i="19"/>
  <c r="E73" i="19"/>
  <c r="E70" i="19"/>
  <c r="E69" i="19"/>
  <c r="E72" i="19"/>
  <c r="E37" i="19"/>
  <c r="E68" i="19"/>
  <c r="E36" i="19"/>
  <c r="E35" i="19"/>
  <c r="E34" i="19"/>
  <c r="E67" i="19"/>
  <c r="E66" i="19"/>
  <c r="E33" i="19"/>
  <c r="E64" i="19"/>
  <c r="E65" i="19"/>
  <c r="E63" i="19"/>
  <c r="E23" i="19"/>
  <c r="E32" i="19"/>
  <c r="E31" i="19"/>
  <c r="E30" i="19"/>
  <c r="E62" i="19"/>
  <c r="E29" i="19"/>
  <c r="E22" i="19"/>
  <c r="E21" i="19"/>
  <c r="E28" i="19"/>
  <c r="E61" i="19"/>
  <c r="E57" i="19"/>
  <c r="E20" i="19"/>
  <c r="C20" i="19"/>
  <c r="B20" i="19"/>
  <c r="E19" i="19"/>
  <c r="E27" i="19"/>
  <c r="E60" i="19"/>
  <c r="E26" i="19"/>
  <c r="E25" i="19"/>
  <c r="E56" i="19"/>
  <c r="C56" i="19"/>
  <c r="B56" i="19"/>
  <c r="E18" i="19"/>
  <c r="E59" i="19"/>
  <c r="E55" i="19"/>
  <c r="E17" i="19"/>
  <c r="E54" i="19"/>
  <c r="E58" i="19"/>
  <c r="E16" i="19"/>
  <c r="E15" i="19"/>
  <c r="E14" i="19"/>
  <c r="E13" i="19"/>
  <c r="E53" i="19"/>
  <c r="E52" i="19"/>
  <c r="C52" i="19"/>
  <c r="B52" i="19"/>
  <c r="E51" i="19"/>
  <c r="E50" i="19"/>
  <c r="E12" i="19"/>
  <c r="C12" i="19"/>
  <c r="B12" i="19"/>
  <c r="E11" i="19"/>
  <c r="C11" i="19"/>
  <c r="B11" i="19"/>
  <c r="E49" i="19"/>
  <c r="E10" i="19"/>
  <c r="E9" i="19"/>
  <c r="E8" i="19"/>
  <c r="E7" i="19"/>
  <c r="E48" i="19"/>
  <c r="C48" i="19"/>
  <c r="B48" i="19"/>
  <c r="E47" i="19"/>
  <c r="E46" i="19"/>
  <c r="E6" i="19"/>
  <c r="C6" i="19"/>
  <c r="B6" i="19"/>
  <c r="E45" i="19"/>
  <c r="C45" i="19"/>
  <c r="B45" i="19"/>
  <c r="E5" i="19"/>
  <c r="E4" i="19"/>
  <c r="E3" i="19"/>
  <c r="E44" i="19"/>
  <c r="E43" i="19"/>
  <c r="E42" i="19"/>
  <c r="E102" i="17"/>
  <c r="C102" i="17"/>
  <c r="B102" i="17"/>
  <c r="E101" i="17"/>
  <c r="C101" i="17"/>
  <c r="B101" i="17"/>
  <c r="E100" i="17"/>
  <c r="C100" i="17"/>
  <c r="B100" i="17"/>
  <c r="E99" i="17"/>
  <c r="C99" i="17"/>
  <c r="B99" i="17"/>
  <c r="E98" i="17"/>
  <c r="C98" i="17"/>
  <c r="B98" i="17"/>
  <c r="E97" i="17"/>
  <c r="C97" i="17"/>
  <c r="B97" i="17"/>
  <c r="E96" i="17"/>
  <c r="C96" i="17"/>
  <c r="B96" i="17"/>
  <c r="E95" i="17"/>
  <c r="C95" i="17"/>
  <c r="B95" i="17"/>
  <c r="E94" i="17"/>
  <c r="C94" i="17"/>
  <c r="B94" i="17"/>
  <c r="E93" i="17"/>
  <c r="C93" i="17"/>
  <c r="B93" i="17"/>
  <c r="E92" i="17"/>
  <c r="C92" i="17"/>
  <c r="B92" i="17"/>
  <c r="E91" i="17"/>
  <c r="C91" i="17"/>
  <c r="B91" i="17"/>
  <c r="E90" i="17"/>
  <c r="C90" i="17"/>
  <c r="B90" i="17"/>
  <c r="E89" i="17"/>
  <c r="C89" i="17"/>
  <c r="B89" i="17"/>
  <c r="E88" i="17"/>
  <c r="C88" i="17"/>
  <c r="B88" i="17"/>
  <c r="E87" i="17"/>
  <c r="C87" i="17"/>
  <c r="B87" i="17"/>
  <c r="E86" i="17"/>
  <c r="C86" i="17"/>
  <c r="B86" i="17"/>
  <c r="E85" i="17"/>
  <c r="C85" i="17"/>
  <c r="B85" i="17"/>
  <c r="E84" i="17"/>
  <c r="C84" i="17"/>
  <c r="B84" i="17"/>
  <c r="E83" i="17"/>
  <c r="C83" i="17"/>
  <c r="B83" i="17"/>
  <c r="E82" i="17"/>
  <c r="C82" i="17"/>
  <c r="B82" i="17"/>
  <c r="E81" i="17"/>
  <c r="C81" i="17"/>
  <c r="B81" i="17"/>
  <c r="E80" i="17"/>
  <c r="C80" i="17"/>
  <c r="B80" i="17"/>
  <c r="E79" i="17"/>
  <c r="C79" i="17"/>
  <c r="B79" i="17"/>
  <c r="E78" i="17"/>
  <c r="C78" i="17"/>
  <c r="B78" i="17"/>
  <c r="E77" i="17"/>
  <c r="C77" i="17"/>
  <c r="B77" i="17"/>
  <c r="E76" i="17"/>
  <c r="C76" i="17"/>
  <c r="B76" i="17"/>
  <c r="E75" i="17"/>
  <c r="C75" i="17"/>
  <c r="B75" i="17"/>
  <c r="E74" i="17"/>
  <c r="C74" i="17"/>
  <c r="B74" i="17"/>
  <c r="E73" i="17"/>
  <c r="E72" i="17"/>
  <c r="E39" i="17"/>
  <c r="E71" i="17"/>
  <c r="E38" i="17"/>
  <c r="E37" i="17"/>
  <c r="E36" i="17"/>
  <c r="E59" i="17"/>
  <c r="E33" i="17"/>
  <c r="E70" i="17"/>
  <c r="E69" i="17"/>
  <c r="E35" i="17"/>
  <c r="E34" i="17"/>
  <c r="E68" i="17"/>
  <c r="E67" i="17"/>
  <c r="E58" i="17"/>
  <c r="E66" i="17"/>
  <c r="E65" i="17"/>
  <c r="E64" i="17"/>
  <c r="E63" i="17"/>
  <c r="E62" i="17"/>
  <c r="E61" i="17"/>
  <c r="E60" i="17"/>
  <c r="E31" i="17"/>
  <c r="E30" i="17"/>
  <c r="E56" i="17"/>
  <c r="E57" i="17"/>
  <c r="E55" i="17"/>
  <c r="E32" i="17"/>
  <c r="E29" i="17"/>
  <c r="E28" i="17"/>
  <c r="E54" i="17"/>
  <c r="E27" i="17"/>
  <c r="E26" i="17"/>
  <c r="E25" i="17"/>
  <c r="E53" i="17"/>
  <c r="E23" i="17"/>
  <c r="E22" i="17"/>
  <c r="E50" i="17"/>
  <c r="E49" i="17"/>
  <c r="E24" i="17"/>
  <c r="E21" i="17"/>
  <c r="E20" i="17"/>
  <c r="E19" i="17"/>
  <c r="E18" i="17"/>
  <c r="C18" i="17"/>
  <c r="B18" i="17"/>
  <c r="E52" i="17"/>
  <c r="E51" i="17"/>
  <c r="E17" i="17"/>
  <c r="E16" i="17"/>
  <c r="E15" i="17"/>
  <c r="E14" i="17"/>
  <c r="E13" i="17"/>
  <c r="E12" i="17"/>
  <c r="E48" i="17"/>
  <c r="E47" i="17"/>
  <c r="E46" i="17"/>
  <c r="E11" i="17"/>
  <c r="E10" i="17"/>
  <c r="E9" i="17"/>
  <c r="E8" i="17"/>
  <c r="E7" i="17"/>
  <c r="E44" i="17"/>
  <c r="E6" i="17"/>
  <c r="E5" i="17"/>
  <c r="E4" i="17"/>
  <c r="E43" i="17"/>
  <c r="E42" i="17"/>
  <c r="E3" i="17"/>
  <c r="E41" i="17"/>
  <c r="E40" i="17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43" i="14"/>
  <c r="E42" i="14"/>
  <c r="E34" i="14"/>
  <c r="E84" i="14"/>
  <c r="E41" i="14"/>
  <c r="E35" i="14"/>
  <c r="E83" i="14"/>
  <c r="E82" i="14"/>
  <c r="E40" i="14"/>
  <c r="E81" i="14"/>
  <c r="E39" i="14"/>
  <c r="E80" i="14"/>
  <c r="E38" i="14"/>
  <c r="E79" i="14"/>
  <c r="E78" i="14"/>
  <c r="E37" i="14"/>
  <c r="E77" i="14"/>
  <c r="E76" i="14"/>
  <c r="E75" i="14"/>
  <c r="E68" i="14"/>
  <c r="E74" i="14"/>
  <c r="E73" i="14"/>
  <c r="E72" i="14"/>
  <c r="E71" i="14"/>
  <c r="E67" i="14"/>
  <c r="E36" i="14"/>
  <c r="E70" i="14"/>
  <c r="E33" i="14"/>
  <c r="E69" i="14"/>
  <c r="E32" i="14"/>
  <c r="E65" i="14"/>
  <c r="E66" i="14"/>
  <c r="E31" i="14"/>
  <c r="E30" i="14"/>
  <c r="E29" i="14"/>
  <c r="E28" i="14"/>
  <c r="E64" i="14"/>
  <c r="E20" i="14"/>
  <c r="E27" i="14"/>
  <c r="E26" i="14"/>
  <c r="E25" i="14"/>
  <c r="E19" i="14"/>
  <c r="E59" i="14"/>
  <c r="E24" i="14"/>
  <c r="E23" i="14"/>
  <c r="E63" i="14"/>
  <c r="E58" i="14"/>
  <c r="E22" i="14"/>
  <c r="E62" i="14"/>
  <c r="E18" i="14"/>
  <c r="E57" i="14"/>
  <c r="E56" i="14"/>
  <c r="E21" i="14"/>
  <c r="E17" i="14"/>
  <c r="E16" i="14"/>
  <c r="E61" i="14"/>
  <c r="E15" i="14"/>
  <c r="E55" i="14"/>
  <c r="E14" i="14"/>
  <c r="E13" i="14"/>
  <c r="E54" i="14"/>
  <c r="E53" i="14"/>
  <c r="E52" i="14"/>
  <c r="E60" i="14"/>
  <c r="E12" i="14"/>
  <c r="E11" i="14"/>
  <c r="E10" i="14"/>
  <c r="E51" i="14"/>
  <c r="E9" i="14"/>
  <c r="E8" i="14"/>
  <c r="E7" i="14"/>
  <c r="E50" i="14"/>
  <c r="E49" i="14"/>
  <c r="E48" i="14"/>
  <c r="E6" i="14"/>
  <c r="E47" i="14"/>
  <c r="E5" i="14"/>
  <c r="E4" i="14"/>
  <c r="E46" i="14"/>
  <c r="E45" i="14"/>
  <c r="E3" i="14"/>
  <c r="C102" i="14"/>
  <c r="B102" i="14"/>
  <c r="C101" i="14"/>
  <c r="B101" i="14"/>
  <c r="C100" i="14"/>
  <c r="B100" i="14"/>
  <c r="C99" i="14"/>
  <c r="B99" i="14"/>
  <c r="C98" i="14"/>
  <c r="B98" i="14"/>
  <c r="C97" i="14"/>
  <c r="B97" i="14"/>
  <c r="C96" i="14"/>
  <c r="B96" i="14"/>
  <c r="C95" i="14"/>
  <c r="B95" i="14"/>
  <c r="C94" i="14"/>
  <c r="B94" i="14"/>
  <c r="C93" i="14"/>
  <c r="B93" i="14"/>
  <c r="C92" i="14"/>
  <c r="B92" i="14"/>
  <c r="C91" i="14"/>
  <c r="B91" i="14"/>
  <c r="C90" i="14"/>
  <c r="B90" i="14"/>
  <c r="C89" i="14"/>
  <c r="B89" i="14"/>
  <c r="C88" i="14"/>
  <c r="B88" i="14"/>
  <c r="C86" i="14"/>
  <c r="B86" i="14"/>
  <c r="C20" i="14"/>
  <c r="B20" i="14"/>
  <c r="C26" i="14"/>
  <c r="B26" i="14"/>
  <c r="C17" i="14"/>
  <c r="B17" i="14"/>
  <c r="C55" i="14"/>
  <c r="B55" i="14"/>
  <c r="C52" i="14"/>
  <c r="B52" i="14"/>
  <c r="E44" i="14"/>
  <c r="E71" i="3"/>
  <c r="E16" i="3"/>
  <c r="E94" i="3"/>
  <c r="E79" i="3"/>
  <c r="E64" i="3"/>
  <c r="E46" i="3"/>
  <c r="E19" i="3"/>
  <c r="E69" i="3"/>
  <c r="E39" i="3"/>
  <c r="E45" i="3"/>
  <c r="E31" i="3"/>
  <c r="E22" i="3"/>
  <c r="E78" i="3"/>
  <c r="E80" i="3"/>
  <c r="E56" i="3"/>
  <c r="E93" i="3"/>
  <c r="E96" i="3"/>
  <c r="E77" i="3"/>
  <c r="E15" i="3"/>
  <c r="E47" i="3"/>
  <c r="E81" i="3"/>
  <c r="E54" i="3"/>
  <c r="E28" i="3"/>
  <c r="E40" i="3"/>
  <c r="E5" i="3"/>
  <c r="E4" i="3"/>
  <c r="E83" i="3"/>
  <c r="E21" i="3"/>
  <c r="E10" i="3"/>
  <c r="E17" i="3"/>
  <c r="E49" i="3"/>
  <c r="E73" i="3"/>
  <c r="E53" i="3"/>
  <c r="E29" i="3"/>
  <c r="E89" i="3"/>
  <c r="E55" i="3"/>
  <c r="E87" i="3"/>
  <c r="E75" i="3"/>
  <c r="E35" i="3"/>
  <c r="E8" i="3"/>
  <c r="E67" i="3"/>
  <c r="E74" i="3"/>
  <c r="E90" i="3"/>
  <c r="E91" i="3"/>
  <c r="E59" i="3"/>
  <c r="E18" i="3"/>
  <c r="E11" i="3"/>
  <c r="E38" i="3"/>
  <c r="E41" i="3"/>
  <c r="E66" i="3"/>
  <c r="E86" i="3"/>
  <c r="E95" i="3"/>
  <c r="E52" i="3"/>
  <c r="E48" i="3"/>
  <c r="E9" i="3"/>
  <c r="E84" i="3"/>
  <c r="E92" i="3"/>
  <c r="E58" i="3"/>
  <c r="E25" i="3"/>
  <c r="E61" i="3"/>
  <c r="E26" i="3"/>
  <c r="E27" i="3"/>
  <c r="E42" i="3"/>
  <c r="E43" i="3"/>
  <c r="E70" i="3"/>
  <c r="E37" i="3"/>
  <c r="E34" i="3"/>
  <c r="E33" i="3"/>
  <c r="E12" i="3"/>
  <c r="E62" i="3"/>
  <c r="E20" i="3"/>
  <c r="E82" i="3"/>
  <c r="E36" i="3"/>
  <c r="E60" i="3"/>
  <c r="E76" i="3"/>
  <c r="E51" i="3"/>
  <c r="E13" i="3"/>
  <c r="E3" i="3"/>
  <c r="E85" i="3"/>
  <c r="E68" i="3"/>
  <c r="E14" i="3"/>
  <c r="E50" i="3"/>
  <c r="E63" i="3"/>
  <c r="E32" i="3"/>
  <c r="E23" i="3"/>
  <c r="E7" i="3"/>
  <c r="E24" i="3"/>
  <c r="E57" i="3"/>
  <c r="E6" i="3"/>
  <c r="E88" i="3"/>
  <c r="E44" i="3"/>
  <c r="E30" i="3"/>
  <c r="E65" i="3"/>
  <c r="E72" i="3"/>
  <c r="R16" i="1"/>
  <c r="S16" i="1"/>
  <c r="F22" i="1"/>
  <c r="F112" i="1"/>
  <c r="F40" i="1"/>
  <c r="F79" i="1"/>
  <c r="F110" i="1"/>
  <c r="F21" i="1"/>
  <c r="F119" i="1"/>
  <c r="F117" i="1"/>
  <c r="F106" i="1"/>
  <c r="F55" i="1"/>
  <c r="F135" i="1"/>
  <c r="F75" i="1"/>
  <c r="F62" i="1"/>
  <c r="F120" i="1"/>
  <c r="F45" i="1"/>
  <c r="F9" i="1"/>
  <c r="F51" i="1"/>
  <c r="R51" i="1"/>
  <c r="S51" i="1"/>
  <c r="R9" i="1"/>
  <c r="S9" i="1"/>
  <c r="R45" i="1"/>
  <c r="S45" i="1"/>
  <c r="R120" i="1"/>
  <c r="S120" i="1"/>
  <c r="R62" i="1"/>
  <c r="S62" i="1"/>
  <c r="R75" i="1"/>
  <c r="S75" i="1"/>
  <c r="R135" i="1"/>
  <c r="S135" i="1"/>
  <c r="R55" i="1"/>
  <c r="S55" i="1"/>
  <c r="R106" i="1"/>
  <c r="S106" i="1"/>
  <c r="R117" i="1"/>
  <c r="S117" i="1"/>
  <c r="R119" i="1"/>
  <c r="S119" i="1"/>
  <c r="R21" i="1"/>
  <c r="S21" i="1"/>
  <c r="R110" i="1"/>
  <c r="S110" i="1"/>
  <c r="R79" i="1"/>
  <c r="S79" i="1"/>
  <c r="R40" i="1"/>
  <c r="S40" i="1"/>
  <c r="R112" i="1"/>
  <c r="S112" i="1"/>
  <c r="R22" i="1"/>
  <c r="S22" i="1"/>
  <c r="F16" i="1"/>
  <c r="F52" i="1"/>
  <c r="R52" i="1"/>
  <c r="S52" i="1"/>
  <c r="B73" i="32"/>
  <c r="C73" i="32"/>
  <c r="R478" i="5"/>
  <c r="S478" i="5"/>
  <c r="R479" i="5"/>
  <c r="S479" i="5"/>
  <c r="R480" i="5"/>
  <c r="S480" i="5"/>
  <c r="R481" i="5"/>
  <c r="S481" i="5"/>
  <c r="R482" i="5"/>
  <c r="S482" i="5"/>
  <c r="R483" i="5"/>
  <c r="S483" i="5"/>
  <c r="R484" i="5"/>
  <c r="S484" i="5"/>
  <c r="R485" i="5"/>
  <c r="S485" i="5"/>
  <c r="R486" i="5"/>
  <c r="S486" i="5"/>
  <c r="R487" i="5"/>
  <c r="S487" i="5"/>
  <c r="R488" i="5"/>
  <c r="S488" i="5"/>
  <c r="R489" i="5"/>
  <c r="S489" i="5"/>
  <c r="R490" i="5"/>
  <c r="S490" i="5"/>
  <c r="R491" i="5"/>
  <c r="S491" i="5"/>
  <c r="R2" i="1"/>
  <c r="S2" i="1"/>
  <c r="R12" i="1"/>
  <c r="S12" i="1"/>
  <c r="R18" i="1"/>
  <c r="S18" i="1"/>
  <c r="R17" i="1"/>
  <c r="S17" i="1"/>
  <c r="R23" i="1"/>
  <c r="S23" i="1"/>
  <c r="R31" i="1"/>
  <c r="S31" i="1"/>
  <c r="R33" i="1"/>
  <c r="S33" i="1"/>
  <c r="R35" i="1"/>
  <c r="S35" i="1"/>
  <c r="R34" i="1"/>
  <c r="S34" i="1"/>
  <c r="R48" i="1"/>
  <c r="S48" i="1"/>
  <c r="R49" i="1"/>
  <c r="S49" i="1"/>
  <c r="R53" i="1"/>
  <c r="S53" i="1"/>
  <c r="R54" i="1"/>
  <c r="S54" i="1"/>
  <c r="R56" i="1"/>
  <c r="S56" i="1"/>
  <c r="R58" i="1"/>
  <c r="S58" i="1"/>
  <c r="R59" i="1"/>
  <c r="S59" i="1"/>
  <c r="R61" i="1"/>
  <c r="S61" i="1"/>
  <c r="R68" i="1"/>
  <c r="S68" i="1"/>
  <c r="R69" i="1"/>
  <c r="S69" i="1"/>
  <c r="R73" i="1"/>
  <c r="S73" i="1"/>
  <c r="R81" i="1"/>
  <c r="S81" i="1"/>
  <c r="R99" i="1"/>
  <c r="S99" i="1"/>
  <c r="R100" i="1"/>
  <c r="S100" i="1"/>
  <c r="R101" i="1"/>
  <c r="S101" i="1"/>
  <c r="R102" i="1"/>
  <c r="S102" i="1"/>
  <c r="R104" i="1"/>
  <c r="S104" i="1"/>
  <c r="R111" i="1"/>
  <c r="S111" i="1"/>
  <c r="R129" i="1"/>
  <c r="S129" i="1"/>
  <c r="R130" i="1"/>
  <c r="S130" i="1"/>
  <c r="R131" i="1"/>
  <c r="S131" i="1"/>
  <c r="R132" i="1"/>
  <c r="S132" i="1"/>
  <c r="R134" i="1"/>
  <c r="S134" i="1"/>
  <c r="R136" i="1"/>
  <c r="S136" i="1"/>
  <c r="R137" i="1"/>
  <c r="S137" i="1"/>
  <c r="R138" i="1"/>
  <c r="S138" i="1"/>
  <c r="R5" i="1"/>
  <c r="S5" i="1"/>
  <c r="R63" i="1"/>
  <c r="S63" i="1"/>
  <c r="R103" i="1"/>
  <c r="S103" i="1"/>
  <c r="R67" i="1"/>
  <c r="S67" i="1"/>
  <c r="R24" i="1"/>
  <c r="S24" i="1"/>
  <c r="R36" i="1"/>
  <c r="S36" i="1"/>
  <c r="R41" i="1"/>
  <c r="S41" i="1"/>
  <c r="R124" i="1"/>
  <c r="S124" i="1"/>
  <c r="R107" i="1"/>
  <c r="S107" i="1"/>
  <c r="R7" i="1"/>
  <c r="S7" i="1"/>
  <c r="R8" i="1"/>
  <c r="S8" i="1"/>
  <c r="R13" i="1"/>
  <c r="S13" i="1"/>
  <c r="R19" i="1"/>
  <c r="S19" i="1"/>
  <c r="R20" i="1"/>
  <c r="S20" i="1"/>
  <c r="R30" i="1"/>
  <c r="S30" i="1"/>
  <c r="R29" i="1"/>
  <c r="S29" i="1"/>
  <c r="R32" i="1"/>
  <c r="S32" i="1"/>
  <c r="R37" i="1"/>
  <c r="S37" i="1"/>
  <c r="R39" i="1"/>
  <c r="S39" i="1"/>
  <c r="R43" i="1"/>
  <c r="S43" i="1"/>
  <c r="R44" i="1"/>
  <c r="S44" i="1"/>
  <c r="R46" i="1"/>
  <c r="S46" i="1"/>
  <c r="R47" i="1"/>
  <c r="S47" i="1"/>
  <c r="R57" i="1"/>
  <c r="S57" i="1"/>
  <c r="R60" i="1"/>
  <c r="S60" i="1"/>
  <c r="R65" i="1"/>
  <c r="S65" i="1"/>
  <c r="R66" i="1"/>
  <c r="S66" i="1"/>
  <c r="R70" i="1"/>
  <c r="S70" i="1"/>
  <c r="R71" i="1"/>
  <c r="S71" i="1"/>
  <c r="R84" i="1"/>
  <c r="S84" i="1"/>
  <c r="R85" i="1"/>
  <c r="S85" i="1"/>
  <c r="R88" i="1"/>
  <c r="S88" i="1"/>
  <c r="R87" i="1"/>
  <c r="S87" i="1"/>
  <c r="R89" i="1"/>
  <c r="S89" i="1"/>
  <c r="R91" i="1"/>
  <c r="S91" i="1"/>
  <c r="R94" i="1"/>
  <c r="S94" i="1"/>
  <c r="R95" i="1"/>
  <c r="S95" i="1"/>
  <c r="R92" i="1"/>
  <c r="S92" i="1"/>
  <c r="R98" i="1"/>
  <c r="S98" i="1"/>
  <c r="R105" i="1"/>
  <c r="S105" i="1"/>
  <c r="R113" i="1"/>
  <c r="S113" i="1"/>
  <c r="R115" i="1"/>
  <c r="S115" i="1"/>
  <c r="R118" i="1"/>
  <c r="S118" i="1"/>
  <c r="R121" i="1"/>
  <c r="S121" i="1"/>
  <c r="R122" i="1"/>
  <c r="S122" i="1"/>
  <c r="R123" i="1"/>
  <c r="S123" i="1"/>
  <c r="R125" i="1"/>
  <c r="S125" i="1"/>
  <c r="R126" i="1"/>
  <c r="S126" i="1"/>
  <c r="R127" i="1"/>
  <c r="S127" i="1"/>
  <c r="R26" i="1"/>
  <c r="S26" i="1"/>
  <c r="R78" i="1"/>
  <c r="S78" i="1"/>
  <c r="R72" i="1"/>
  <c r="S72" i="1"/>
  <c r="R83" i="1"/>
  <c r="S83" i="1"/>
  <c r="R77" i="1"/>
  <c r="S77" i="1"/>
  <c r="R15" i="1"/>
  <c r="S15" i="1"/>
  <c r="R25" i="1"/>
  <c r="S25" i="1"/>
  <c r="R42" i="1"/>
  <c r="S42" i="1"/>
  <c r="S4" i="1"/>
  <c r="R4" i="1"/>
  <c r="F252" i="5"/>
  <c r="C40" i="32"/>
  <c r="B40" i="32"/>
  <c r="F5" i="1"/>
  <c r="F63" i="1"/>
  <c r="C28" i="23"/>
  <c r="C5" i="30"/>
  <c r="B28" i="23"/>
  <c r="B5" i="30"/>
  <c r="B46" i="19"/>
  <c r="B27" i="21"/>
  <c r="C46" i="19"/>
  <c r="C27" i="21"/>
  <c r="B87" i="3"/>
  <c r="B46" i="14"/>
  <c r="C87" i="3"/>
  <c r="C46" i="14"/>
  <c r="S36" i="5"/>
  <c r="R36" i="5"/>
  <c r="B31" i="25"/>
  <c r="F36" i="5"/>
  <c r="S244" i="5"/>
  <c r="R244" i="5"/>
  <c r="F244" i="5"/>
  <c r="S263" i="5"/>
  <c r="C74" i="3"/>
  <c r="R263" i="5"/>
  <c r="B74" i="3"/>
  <c r="F263" i="5"/>
  <c r="S5" i="5"/>
  <c r="C7" i="17"/>
  <c r="R5" i="5"/>
  <c r="B7" i="17"/>
  <c r="F5" i="5"/>
  <c r="S230" i="5"/>
  <c r="R230" i="5"/>
  <c r="F230" i="5"/>
  <c r="S229" i="5"/>
  <c r="R229" i="5"/>
  <c r="F229" i="5"/>
  <c r="S228" i="5"/>
  <c r="R228" i="5"/>
  <c r="F228" i="5"/>
  <c r="S227" i="5"/>
  <c r="C39" i="17"/>
  <c r="R227" i="5"/>
  <c r="B39" i="17"/>
  <c r="F227" i="5"/>
  <c r="S226" i="5"/>
  <c r="R226" i="5"/>
  <c r="F226" i="5"/>
  <c r="S225" i="5"/>
  <c r="R225" i="5"/>
  <c r="F225" i="5"/>
  <c r="S224" i="5"/>
  <c r="R224" i="5"/>
  <c r="F224" i="5"/>
  <c r="S223" i="5"/>
  <c r="R223" i="5"/>
  <c r="F223" i="5"/>
  <c r="S222" i="5"/>
  <c r="R222" i="5"/>
  <c r="F222" i="5"/>
  <c r="S221" i="5"/>
  <c r="R221" i="5"/>
  <c r="F221" i="5"/>
  <c r="S220" i="5"/>
  <c r="R220" i="5"/>
  <c r="F220" i="5"/>
  <c r="S219" i="5"/>
  <c r="R219" i="5"/>
  <c r="F219" i="5"/>
  <c r="S218" i="5"/>
  <c r="R218" i="5"/>
  <c r="F218" i="5"/>
  <c r="S217" i="5"/>
  <c r="R217" i="5"/>
  <c r="F217" i="5"/>
  <c r="S216" i="5"/>
  <c r="R216" i="5"/>
  <c r="F216" i="5"/>
  <c r="S215" i="5"/>
  <c r="R215" i="5"/>
  <c r="F215" i="5"/>
  <c r="S214" i="5"/>
  <c r="R214" i="5"/>
  <c r="F214" i="5"/>
  <c r="S213" i="5"/>
  <c r="R213" i="5"/>
  <c r="F213" i="5"/>
  <c r="S211" i="5"/>
  <c r="R211" i="5"/>
  <c r="F211" i="5"/>
  <c r="S210" i="5"/>
  <c r="C42" i="14"/>
  <c r="R210" i="5"/>
  <c r="B42" i="14"/>
  <c r="F210" i="5"/>
  <c r="S209" i="5"/>
  <c r="R209" i="5"/>
  <c r="F209" i="5"/>
  <c r="S208" i="5"/>
  <c r="R208" i="5"/>
  <c r="F208" i="5"/>
  <c r="S207" i="5"/>
  <c r="R207" i="5"/>
  <c r="F207" i="5"/>
  <c r="S206" i="5"/>
  <c r="C65" i="23"/>
  <c r="R206" i="5"/>
  <c r="B65" i="23"/>
  <c r="F206" i="5"/>
  <c r="S205" i="5"/>
  <c r="R205" i="5"/>
  <c r="F205" i="5"/>
  <c r="S204" i="5"/>
  <c r="R204" i="5"/>
  <c r="F204" i="5"/>
  <c r="F203" i="5"/>
  <c r="S202" i="5"/>
  <c r="R202" i="5"/>
  <c r="F202" i="5"/>
  <c r="S201" i="5"/>
  <c r="R201" i="5"/>
  <c r="F201" i="5"/>
  <c r="S200" i="5"/>
  <c r="C48" i="3"/>
  <c r="R200" i="5"/>
  <c r="B48" i="3"/>
  <c r="F200" i="5"/>
  <c r="S199" i="5"/>
  <c r="R199" i="5"/>
  <c r="F199" i="5"/>
  <c r="S198" i="5"/>
  <c r="R198" i="5"/>
  <c r="F198" i="5"/>
  <c r="S197" i="5"/>
  <c r="C52" i="3"/>
  <c r="R197" i="5"/>
  <c r="B52" i="3"/>
  <c r="F197" i="5"/>
  <c r="S196" i="5"/>
  <c r="R196" i="5"/>
  <c r="F196" i="5"/>
  <c r="F195" i="5"/>
  <c r="S194" i="5"/>
  <c r="R194" i="5"/>
  <c r="F194" i="5"/>
  <c r="S193" i="5"/>
  <c r="R193" i="5"/>
  <c r="F193" i="5"/>
  <c r="S192" i="5"/>
  <c r="R192" i="5"/>
  <c r="F192" i="5"/>
  <c r="S191" i="5"/>
  <c r="R191" i="5"/>
  <c r="F191" i="5"/>
  <c r="S190" i="5"/>
  <c r="R190" i="5"/>
  <c r="F190" i="5"/>
  <c r="S189" i="5"/>
  <c r="R189" i="5"/>
  <c r="F189" i="5"/>
  <c r="S188" i="5"/>
  <c r="R188" i="5"/>
  <c r="F188" i="5"/>
  <c r="S187" i="5"/>
  <c r="R187" i="5"/>
  <c r="F187" i="5"/>
  <c r="S186" i="5"/>
  <c r="R186" i="5"/>
  <c r="F186" i="5"/>
  <c r="S185" i="5"/>
  <c r="R185" i="5"/>
  <c r="F185" i="5"/>
  <c r="S184" i="5"/>
  <c r="R184" i="5"/>
  <c r="F184" i="5"/>
  <c r="C34" i="17"/>
  <c r="B34" i="17"/>
  <c r="F183" i="5"/>
  <c r="S182" i="5"/>
  <c r="R182" i="5"/>
  <c r="F182" i="5"/>
  <c r="S181" i="5"/>
  <c r="R181" i="5"/>
  <c r="F181" i="5"/>
  <c r="S180" i="5"/>
  <c r="R180" i="5"/>
  <c r="F180" i="5"/>
  <c r="S179" i="5"/>
  <c r="R179" i="5"/>
  <c r="F179" i="5"/>
  <c r="S178" i="5"/>
  <c r="R178" i="5"/>
  <c r="F178" i="5"/>
  <c r="S177" i="5"/>
  <c r="R177" i="5"/>
  <c r="F177" i="5"/>
  <c r="S176" i="5"/>
  <c r="R176" i="5"/>
  <c r="F176" i="5"/>
  <c r="S175" i="5"/>
  <c r="R175" i="5"/>
  <c r="F175" i="5"/>
  <c r="S174" i="5"/>
  <c r="R174" i="5"/>
  <c r="F174" i="5"/>
  <c r="S173" i="5"/>
  <c r="R173" i="5"/>
  <c r="F173" i="5"/>
  <c r="S172" i="5"/>
  <c r="R172" i="5"/>
  <c r="F172" i="5"/>
  <c r="S171" i="5"/>
  <c r="C36" i="14"/>
  <c r="R171" i="5"/>
  <c r="B36" i="14"/>
  <c r="F171" i="5"/>
  <c r="S170" i="5"/>
  <c r="R170" i="5"/>
  <c r="F170" i="5"/>
  <c r="S169" i="5"/>
  <c r="R169" i="5"/>
  <c r="F169" i="5"/>
  <c r="S168" i="5"/>
  <c r="R168" i="5"/>
  <c r="F168" i="5"/>
  <c r="S167" i="5"/>
  <c r="R167" i="5"/>
  <c r="F167" i="5"/>
  <c r="S166" i="5"/>
  <c r="R166" i="5"/>
  <c r="F166" i="5"/>
  <c r="S165" i="5"/>
  <c r="R165" i="5"/>
  <c r="F165" i="5"/>
  <c r="S164" i="5"/>
  <c r="R164" i="5"/>
  <c r="F164" i="5"/>
  <c r="S163" i="5"/>
  <c r="R163" i="5"/>
  <c r="F163" i="5"/>
  <c r="S162" i="5"/>
  <c r="R162" i="5"/>
  <c r="F162" i="5"/>
  <c r="S161" i="5"/>
  <c r="R161" i="5"/>
  <c r="F161" i="5"/>
  <c r="S160" i="5"/>
  <c r="R160" i="5"/>
  <c r="F160" i="5"/>
  <c r="S159" i="5"/>
  <c r="R159" i="5"/>
  <c r="F159" i="5"/>
  <c r="S158" i="5"/>
  <c r="R158" i="5"/>
  <c r="F158" i="5"/>
  <c r="C35" i="32"/>
  <c r="B35" i="32"/>
  <c r="F157" i="5"/>
  <c r="C70" i="32"/>
  <c r="B70" i="32"/>
  <c r="C47" i="30"/>
  <c r="B47" i="30"/>
  <c r="F436" i="5"/>
  <c r="S409" i="5"/>
  <c r="R409" i="5"/>
  <c r="F409" i="5"/>
  <c r="S476" i="5"/>
  <c r="R476" i="5"/>
  <c r="F476" i="5"/>
  <c r="F475" i="5"/>
  <c r="S474" i="5"/>
  <c r="R474" i="5"/>
  <c r="F474" i="5"/>
  <c r="S473" i="5"/>
  <c r="C80" i="3"/>
  <c r="R473" i="5"/>
  <c r="B80" i="3"/>
  <c r="F473" i="5"/>
  <c r="S472" i="5"/>
  <c r="R472" i="5"/>
  <c r="F472" i="5"/>
  <c r="S470" i="5"/>
  <c r="R470" i="5"/>
  <c r="F470" i="5"/>
  <c r="S469" i="5"/>
  <c r="C62" i="17"/>
  <c r="R469" i="5"/>
  <c r="B62" i="17"/>
  <c r="F469" i="5"/>
  <c r="S468" i="5"/>
  <c r="R468" i="5"/>
  <c r="F468" i="5"/>
  <c r="S467" i="5"/>
  <c r="R467" i="5"/>
  <c r="F467" i="5"/>
  <c r="S465" i="5"/>
  <c r="C72" i="17"/>
  <c r="R465" i="5"/>
  <c r="B72" i="17"/>
  <c r="F465" i="5"/>
  <c r="S463" i="5"/>
  <c r="R463" i="5"/>
  <c r="F463" i="5"/>
  <c r="S462" i="5"/>
  <c r="R462" i="5"/>
  <c r="F462" i="5"/>
  <c r="S461" i="5"/>
  <c r="R461" i="5"/>
  <c r="F461" i="5"/>
  <c r="S459" i="5"/>
  <c r="R459" i="5"/>
  <c r="F459" i="5"/>
  <c r="S460" i="5"/>
  <c r="R460" i="5"/>
  <c r="F460" i="5"/>
  <c r="S457" i="5"/>
  <c r="R457" i="5"/>
  <c r="F457" i="5"/>
  <c r="S456" i="5"/>
  <c r="R456" i="5"/>
  <c r="F456" i="5"/>
  <c r="S455" i="5"/>
  <c r="R455" i="5"/>
  <c r="F455" i="5"/>
  <c r="S454" i="5"/>
  <c r="R454" i="5"/>
  <c r="F454" i="5"/>
  <c r="S453" i="5"/>
  <c r="R453" i="5"/>
  <c r="F453" i="5"/>
  <c r="F452" i="5"/>
  <c r="S451" i="5"/>
  <c r="R451" i="5"/>
  <c r="F451" i="5"/>
  <c r="S450" i="5"/>
  <c r="R450" i="5"/>
  <c r="F450" i="5"/>
  <c r="S449" i="5"/>
  <c r="R449" i="5"/>
  <c r="F449" i="5"/>
  <c r="S448" i="5"/>
  <c r="R448" i="5"/>
  <c r="F448" i="5"/>
  <c r="S447" i="5"/>
  <c r="R447" i="5"/>
  <c r="F447" i="5"/>
  <c r="S446" i="5"/>
  <c r="R446" i="5"/>
  <c r="F446" i="5"/>
  <c r="S445" i="5"/>
  <c r="R445" i="5"/>
  <c r="F445" i="5"/>
  <c r="S442" i="5"/>
  <c r="R442" i="5"/>
  <c r="F442" i="5"/>
  <c r="S444" i="5"/>
  <c r="R444" i="5"/>
  <c r="F444" i="5"/>
  <c r="S443" i="5"/>
  <c r="R443" i="5"/>
  <c r="F443" i="5"/>
  <c r="S441" i="5"/>
  <c r="R441" i="5"/>
  <c r="F441" i="5"/>
  <c r="C46" i="23"/>
  <c r="B46" i="23"/>
  <c r="F440" i="5"/>
  <c r="S439" i="5"/>
  <c r="R439" i="5"/>
  <c r="F439" i="5"/>
  <c r="S437" i="5"/>
  <c r="C65" i="32"/>
  <c r="R437" i="5"/>
  <c r="B65" i="32"/>
  <c r="F437" i="5"/>
  <c r="S435" i="5"/>
  <c r="R435" i="5"/>
  <c r="F435" i="5"/>
  <c r="S434" i="5"/>
  <c r="C44" i="30"/>
  <c r="R434" i="5"/>
  <c r="B44" i="30"/>
  <c r="F434" i="5"/>
  <c r="S433" i="5"/>
  <c r="R433" i="5"/>
  <c r="F433" i="5"/>
  <c r="S431" i="5"/>
  <c r="C49" i="21"/>
  <c r="R431" i="5"/>
  <c r="B49" i="21"/>
  <c r="F431" i="5"/>
  <c r="S430" i="5"/>
  <c r="C34" i="30"/>
  <c r="R430" i="5"/>
  <c r="B34" i="30"/>
  <c r="F430" i="5"/>
  <c r="S429" i="5"/>
  <c r="R429" i="5"/>
  <c r="F429" i="5"/>
  <c r="S428" i="5"/>
  <c r="R428" i="5"/>
  <c r="F428" i="5"/>
  <c r="S427" i="5"/>
  <c r="R427" i="5"/>
  <c r="F427" i="5"/>
  <c r="S426" i="5"/>
  <c r="R426" i="5"/>
  <c r="F426" i="5"/>
  <c r="S425" i="5"/>
  <c r="R425" i="5"/>
  <c r="F425" i="5"/>
  <c r="S424" i="5"/>
  <c r="R424" i="5"/>
  <c r="F424" i="5"/>
  <c r="F423" i="5"/>
  <c r="S421" i="5"/>
  <c r="R421" i="5"/>
  <c r="F421" i="5"/>
  <c r="S420" i="5"/>
  <c r="R420" i="5"/>
  <c r="F420" i="5"/>
  <c r="C68" i="32"/>
  <c r="B68" i="32"/>
  <c r="F419" i="5"/>
  <c r="S418" i="5"/>
  <c r="R418" i="5"/>
  <c r="F418" i="5"/>
  <c r="S417" i="5"/>
  <c r="R417" i="5"/>
  <c r="F417" i="5"/>
  <c r="S415" i="5"/>
  <c r="R415" i="5"/>
  <c r="F415" i="5"/>
  <c r="S413" i="5"/>
  <c r="R413" i="5"/>
  <c r="F413" i="5"/>
  <c r="S412" i="5"/>
  <c r="R412" i="5"/>
  <c r="F412" i="5"/>
  <c r="S411" i="5"/>
  <c r="R411" i="5"/>
  <c r="F411" i="5"/>
  <c r="S410" i="5"/>
  <c r="R410" i="5"/>
  <c r="F410" i="5"/>
  <c r="S408" i="5"/>
  <c r="R408" i="5"/>
  <c r="F408" i="5"/>
  <c r="S407" i="5"/>
  <c r="C66" i="32"/>
  <c r="R407" i="5"/>
  <c r="B66" i="32"/>
  <c r="F407" i="5"/>
  <c r="F406" i="5"/>
  <c r="S405" i="5"/>
  <c r="R405" i="5"/>
  <c r="F405" i="5"/>
  <c r="S404" i="5"/>
  <c r="R404" i="5"/>
  <c r="F404" i="5"/>
  <c r="F403" i="5"/>
  <c r="S402" i="5"/>
  <c r="R402" i="5"/>
  <c r="F402" i="5"/>
  <c r="S401" i="5"/>
  <c r="R401" i="5"/>
  <c r="F401" i="5"/>
  <c r="S400" i="5"/>
  <c r="R400" i="5"/>
  <c r="F400" i="5"/>
  <c r="S399" i="5"/>
  <c r="C16" i="3"/>
  <c r="R399" i="5"/>
  <c r="B16" i="3"/>
  <c r="F399" i="5"/>
  <c r="S398" i="5"/>
  <c r="R398" i="5"/>
  <c r="F398" i="5"/>
  <c r="S397" i="5"/>
  <c r="R397" i="5"/>
  <c r="F397" i="5"/>
  <c r="S396" i="5"/>
  <c r="C78" i="19"/>
  <c r="R396" i="5"/>
  <c r="B78" i="19"/>
  <c r="F396" i="5"/>
  <c r="C63" i="17"/>
  <c r="B63" i="17"/>
  <c r="F395" i="5"/>
  <c r="C67" i="32"/>
  <c r="B67" i="32"/>
  <c r="F394" i="5"/>
  <c r="S393" i="5"/>
  <c r="R393" i="5"/>
  <c r="F393" i="5"/>
  <c r="S390" i="5"/>
  <c r="R390" i="5"/>
  <c r="F390" i="5"/>
  <c r="S388" i="5"/>
  <c r="R388" i="5"/>
  <c r="F388" i="5"/>
  <c r="S387" i="5"/>
  <c r="R387" i="5"/>
  <c r="F387" i="5"/>
  <c r="S386" i="5"/>
  <c r="R386" i="5"/>
  <c r="F386" i="5"/>
  <c r="S384" i="5"/>
  <c r="R384" i="5"/>
  <c r="F384" i="5"/>
  <c r="C71" i="32"/>
  <c r="B71" i="32"/>
  <c r="F383" i="5"/>
  <c r="S382" i="5"/>
  <c r="R382" i="5"/>
  <c r="F382" i="5"/>
  <c r="S381" i="5"/>
  <c r="R381" i="5"/>
  <c r="F381" i="5"/>
  <c r="S380" i="5"/>
  <c r="C48" i="21"/>
  <c r="R380" i="5"/>
  <c r="B48" i="21"/>
  <c r="F380" i="5"/>
  <c r="S379" i="5"/>
  <c r="R379" i="5"/>
  <c r="F379" i="5"/>
  <c r="S378" i="5"/>
  <c r="R378" i="5"/>
  <c r="F378" i="5"/>
  <c r="S377" i="5"/>
  <c r="R377" i="5"/>
  <c r="F377" i="5"/>
  <c r="S376" i="5"/>
  <c r="C64" i="25"/>
  <c r="R376" i="5"/>
  <c r="B64" i="25"/>
  <c r="F376" i="5"/>
  <c r="S375" i="5"/>
  <c r="R375" i="5"/>
  <c r="F375" i="5"/>
  <c r="S372" i="5"/>
  <c r="R372" i="5"/>
  <c r="F372" i="5"/>
  <c r="S374" i="5"/>
  <c r="C78" i="3"/>
  <c r="R374" i="5"/>
  <c r="B78" i="3"/>
  <c r="F374" i="5"/>
  <c r="S471" i="5"/>
  <c r="C66" i="17"/>
  <c r="R471" i="5"/>
  <c r="B66" i="17"/>
  <c r="F471" i="5"/>
  <c r="S416" i="5"/>
  <c r="C36" i="30"/>
  <c r="R416" i="5"/>
  <c r="B36" i="30"/>
  <c r="F416" i="5"/>
  <c r="S232" i="5"/>
  <c r="C44" i="17"/>
  <c r="R232" i="5"/>
  <c r="B44" i="17"/>
  <c r="F232" i="5"/>
  <c r="S155" i="5"/>
  <c r="R155" i="5"/>
  <c r="F155" i="5"/>
  <c r="S154" i="5"/>
  <c r="R154" i="5"/>
  <c r="F154" i="5"/>
  <c r="S153" i="5"/>
  <c r="R153" i="5"/>
  <c r="F153" i="5"/>
  <c r="S156" i="5"/>
  <c r="R156" i="5"/>
  <c r="F156" i="5"/>
  <c r="S152" i="5"/>
  <c r="R152" i="5"/>
  <c r="F152" i="5"/>
  <c r="S151" i="5"/>
  <c r="R151" i="5"/>
  <c r="F151" i="5"/>
  <c r="S150" i="5"/>
  <c r="R150" i="5"/>
  <c r="F150" i="5"/>
  <c r="S149" i="5"/>
  <c r="R149" i="5"/>
  <c r="F149" i="5"/>
  <c r="S148" i="5"/>
  <c r="R148" i="5"/>
  <c r="F148" i="5"/>
  <c r="S268" i="5"/>
  <c r="C50" i="17"/>
  <c r="R268" i="5"/>
  <c r="B50" i="17"/>
  <c r="F268" i="5"/>
  <c r="S259" i="5"/>
  <c r="R259" i="5"/>
  <c r="F259" i="5"/>
  <c r="S56" i="5"/>
  <c r="C4" i="32"/>
  <c r="R56" i="5"/>
  <c r="B4" i="32"/>
  <c r="F56" i="5"/>
  <c r="C63" i="32"/>
  <c r="B63" i="32"/>
  <c r="F371" i="5"/>
  <c r="S370" i="5"/>
  <c r="R370" i="5"/>
  <c r="F370" i="5"/>
  <c r="S369" i="5"/>
  <c r="R369" i="5"/>
  <c r="F369" i="5"/>
  <c r="S368" i="5"/>
  <c r="R368" i="5"/>
  <c r="F368" i="5"/>
  <c r="S367" i="5"/>
  <c r="R367" i="5"/>
  <c r="F367" i="5"/>
  <c r="S366" i="5"/>
  <c r="R366" i="5"/>
  <c r="F366" i="5"/>
  <c r="S365" i="5"/>
  <c r="R365" i="5"/>
  <c r="F365" i="5"/>
  <c r="S364" i="5"/>
  <c r="R364" i="5"/>
  <c r="F364" i="5"/>
  <c r="F363" i="5"/>
  <c r="S361" i="5"/>
  <c r="R361" i="5"/>
  <c r="F361" i="5"/>
  <c r="S360" i="5"/>
  <c r="R360" i="5"/>
  <c r="F360" i="5"/>
  <c r="S359" i="5"/>
  <c r="R359" i="5"/>
  <c r="F359" i="5"/>
  <c r="S358" i="5"/>
  <c r="R358" i="5"/>
  <c r="F358" i="5"/>
  <c r="S357" i="5"/>
  <c r="R357" i="5"/>
  <c r="F357" i="5"/>
  <c r="C60" i="32"/>
  <c r="B60" i="32"/>
  <c r="F356" i="5"/>
  <c r="F355" i="5"/>
  <c r="S354" i="5"/>
  <c r="R354" i="5"/>
  <c r="F354" i="5"/>
  <c r="F22" i="5"/>
  <c r="S147" i="5"/>
  <c r="R147" i="5"/>
  <c r="F147" i="5"/>
  <c r="S146" i="5"/>
  <c r="R146" i="5"/>
  <c r="F146" i="5"/>
  <c r="S145" i="5"/>
  <c r="R145" i="5"/>
  <c r="F145" i="5"/>
  <c r="S144" i="5"/>
  <c r="R144" i="5"/>
  <c r="F144" i="5"/>
  <c r="S143" i="5"/>
  <c r="R143" i="5"/>
  <c r="F143" i="5"/>
  <c r="S142" i="5"/>
  <c r="R142" i="5"/>
  <c r="F142" i="5"/>
  <c r="S141" i="5"/>
  <c r="R141" i="5"/>
  <c r="F141" i="5"/>
  <c r="S140" i="5"/>
  <c r="R140" i="5"/>
  <c r="F140" i="5"/>
  <c r="S139" i="5"/>
  <c r="R139" i="5"/>
  <c r="F139" i="5"/>
  <c r="S138" i="5"/>
  <c r="R138" i="5"/>
  <c r="F138" i="5"/>
  <c r="S137" i="5"/>
  <c r="R137" i="5"/>
  <c r="F137" i="5"/>
  <c r="S136" i="5"/>
  <c r="R136" i="5"/>
  <c r="F136" i="5"/>
  <c r="S135" i="5"/>
  <c r="R135" i="5"/>
  <c r="F135" i="5"/>
  <c r="S134" i="5"/>
  <c r="R134" i="5"/>
  <c r="F134" i="5"/>
  <c r="S133" i="5"/>
  <c r="R133" i="5"/>
  <c r="F133" i="5"/>
  <c r="S132" i="5"/>
  <c r="R132" i="5"/>
  <c r="F132" i="5"/>
  <c r="S131" i="5"/>
  <c r="R131" i="5"/>
  <c r="F131" i="5"/>
  <c r="S130" i="5"/>
  <c r="R130" i="5"/>
  <c r="F130" i="5"/>
  <c r="S129" i="5"/>
  <c r="R129" i="5"/>
  <c r="F129" i="5"/>
  <c r="S128" i="5"/>
  <c r="C32" i="17"/>
  <c r="R128" i="5"/>
  <c r="B32" i="17"/>
  <c r="F128" i="5"/>
  <c r="S385" i="5"/>
  <c r="C65" i="17"/>
  <c r="R385" i="5"/>
  <c r="B65" i="17"/>
  <c r="F385" i="5"/>
  <c r="S353" i="5"/>
  <c r="R353" i="5"/>
  <c r="F353" i="5"/>
  <c r="S352" i="5"/>
  <c r="R352" i="5"/>
  <c r="F352" i="5"/>
  <c r="S351" i="5"/>
  <c r="R351" i="5"/>
  <c r="F351" i="5"/>
  <c r="S350" i="5"/>
  <c r="R350" i="5"/>
  <c r="F350" i="5"/>
  <c r="S349" i="5"/>
  <c r="R349" i="5"/>
  <c r="F349" i="5"/>
  <c r="S348" i="5"/>
  <c r="R348" i="5"/>
  <c r="F348" i="5"/>
  <c r="S347" i="5"/>
  <c r="R347" i="5"/>
  <c r="F347" i="5"/>
  <c r="S346" i="5"/>
  <c r="R346" i="5"/>
  <c r="F346" i="5"/>
  <c r="S345" i="5"/>
  <c r="R345" i="5"/>
  <c r="F345" i="5"/>
  <c r="S344" i="5"/>
  <c r="R344" i="5"/>
  <c r="F344" i="5"/>
  <c r="S343" i="5"/>
  <c r="R343" i="5"/>
  <c r="F343" i="5"/>
  <c r="S341" i="5"/>
  <c r="R341" i="5"/>
  <c r="F341" i="5"/>
  <c r="S340" i="5"/>
  <c r="R340" i="5"/>
  <c r="F340" i="5"/>
  <c r="S339" i="5"/>
  <c r="R339" i="5"/>
  <c r="F339" i="5"/>
  <c r="S338" i="5"/>
  <c r="R338" i="5"/>
  <c r="F338" i="5"/>
  <c r="S337" i="5"/>
  <c r="R337" i="5"/>
  <c r="F337" i="5"/>
  <c r="S336" i="5"/>
  <c r="R336" i="5"/>
  <c r="F336" i="5"/>
  <c r="S212" i="5"/>
  <c r="C92" i="3"/>
  <c r="R212" i="5"/>
  <c r="B92" i="3"/>
  <c r="F212" i="5"/>
  <c r="S247" i="5"/>
  <c r="C91" i="3"/>
  <c r="R247" i="5"/>
  <c r="B91" i="3"/>
  <c r="F247" i="5"/>
  <c r="S52" i="5"/>
  <c r="C19" i="32"/>
  <c r="R52" i="5"/>
  <c r="F52" i="5"/>
  <c r="S414" i="5"/>
  <c r="C79" i="3"/>
  <c r="R414" i="5"/>
  <c r="B79" i="3"/>
  <c r="F414" i="5"/>
  <c r="S127" i="5"/>
  <c r="C61" i="3"/>
  <c r="R127" i="5"/>
  <c r="B61" i="3"/>
  <c r="F127" i="5"/>
  <c r="S126" i="5"/>
  <c r="R126" i="5"/>
  <c r="F126" i="5"/>
  <c r="C31" i="32"/>
  <c r="B31" i="32"/>
  <c r="F125" i="5"/>
  <c r="S124" i="5"/>
  <c r="R124" i="5"/>
  <c r="F124" i="5"/>
  <c r="S123" i="5"/>
  <c r="R123" i="5"/>
  <c r="F123" i="5"/>
  <c r="S122" i="5"/>
  <c r="R122" i="5"/>
  <c r="F122" i="5"/>
  <c r="S121" i="5"/>
  <c r="R121" i="5"/>
  <c r="F121" i="5"/>
  <c r="S120" i="5"/>
  <c r="R120" i="5"/>
  <c r="F120" i="5"/>
  <c r="S119" i="5"/>
  <c r="C35" i="19"/>
  <c r="R119" i="5"/>
  <c r="B35" i="19"/>
  <c r="F119" i="5"/>
  <c r="S118" i="5"/>
  <c r="R118" i="5"/>
  <c r="F118" i="5"/>
  <c r="S117" i="5"/>
  <c r="R117" i="5"/>
  <c r="F117" i="5"/>
  <c r="S116" i="5"/>
  <c r="R116" i="5"/>
  <c r="F116" i="5"/>
  <c r="C33" i="32"/>
  <c r="B33" i="32"/>
  <c r="F115" i="5"/>
  <c r="S114" i="5"/>
  <c r="R114" i="5"/>
  <c r="F114" i="5"/>
  <c r="S113" i="5"/>
  <c r="R113" i="5"/>
  <c r="F113" i="5"/>
  <c r="F112" i="5"/>
  <c r="S111" i="5"/>
  <c r="R111" i="5"/>
  <c r="F111" i="5"/>
  <c r="C32" i="32"/>
  <c r="B32" i="32"/>
  <c r="F110" i="5"/>
  <c r="S109" i="5"/>
  <c r="R109" i="5"/>
  <c r="F109" i="5"/>
  <c r="C31" i="30"/>
  <c r="C30" i="32"/>
  <c r="C40" i="30"/>
  <c r="B45" i="30"/>
  <c r="B61" i="32"/>
  <c r="C46" i="30"/>
  <c r="C34" i="32"/>
  <c r="B50" i="25"/>
  <c r="B64" i="32"/>
  <c r="B45" i="25"/>
  <c r="B29" i="32"/>
  <c r="B49" i="30"/>
  <c r="B72" i="32"/>
  <c r="C45" i="30"/>
  <c r="C61" i="32"/>
  <c r="B33" i="30"/>
  <c r="B59" i="32"/>
  <c r="C50" i="25"/>
  <c r="C64" i="32"/>
  <c r="B31" i="30"/>
  <c r="B30" i="32"/>
  <c r="C45" i="25"/>
  <c r="C29" i="32"/>
  <c r="C33" i="30"/>
  <c r="C59" i="32"/>
  <c r="B40" i="30"/>
  <c r="B62" i="32"/>
  <c r="C49" i="30"/>
  <c r="C72" i="32"/>
  <c r="B46" i="30"/>
  <c r="B34" i="32"/>
  <c r="C41" i="21"/>
  <c r="C57" i="32"/>
  <c r="B41" i="21"/>
  <c r="B57" i="32"/>
  <c r="B35" i="25"/>
  <c r="B19" i="32"/>
  <c r="C16" i="30"/>
  <c r="C46" i="32"/>
  <c r="B16" i="30"/>
  <c r="B46" i="32"/>
  <c r="B66" i="25"/>
  <c r="B48" i="30"/>
  <c r="B17" i="17"/>
  <c r="B6" i="30"/>
  <c r="C47" i="25"/>
  <c r="C20" i="30"/>
  <c r="C32" i="30"/>
  <c r="B53" i="25"/>
  <c r="B35" i="30"/>
  <c r="C56" i="25"/>
  <c r="C41" i="30"/>
  <c r="C64" i="23"/>
  <c r="C43" i="30"/>
  <c r="B66" i="23"/>
  <c r="B39" i="30"/>
  <c r="C66" i="25"/>
  <c r="C48" i="30"/>
  <c r="C53" i="25"/>
  <c r="C35" i="30"/>
  <c r="B46" i="21"/>
  <c r="B37" i="30"/>
  <c r="C66" i="23"/>
  <c r="C39" i="30"/>
  <c r="C17" i="17"/>
  <c r="C6" i="30"/>
  <c r="C46" i="21"/>
  <c r="C37" i="30"/>
  <c r="B47" i="25"/>
  <c r="B32" i="30"/>
  <c r="B20" i="30"/>
  <c r="B56" i="25"/>
  <c r="B41" i="30"/>
  <c r="B64" i="23"/>
  <c r="B43" i="30"/>
  <c r="C47" i="23"/>
  <c r="C52" i="25"/>
  <c r="B67" i="17"/>
  <c r="B54" i="25"/>
  <c r="B81" i="14"/>
  <c r="B60" i="25"/>
  <c r="C67" i="17"/>
  <c r="C54" i="25"/>
  <c r="B64" i="17"/>
  <c r="B51" i="25"/>
  <c r="C81" i="14"/>
  <c r="C60" i="25"/>
  <c r="B47" i="23"/>
  <c r="B52" i="25"/>
  <c r="B83" i="14"/>
  <c r="B59" i="25"/>
  <c r="C83" i="14"/>
  <c r="C59" i="25"/>
  <c r="C64" i="17"/>
  <c r="C51" i="25"/>
  <c r="B40" i="3"/>
  <c r="B58" i="25"/>
  <c r="C40" i="3"/>
  <c r="C58" i="25"/>
  <c r="B32" i="23"/>
  <c r="B19" i="25"/>
  <c r="C32" i="23"/>
  <c r="C19" i="25"/>
  <c r="B45" i="17"/>
  <c r="B16" i="25"/>
  <c r="C45" i="17"/>
  <c r="C16" i="25"/>
  <c r="B37" i="14"/>
  <c r="B55" i="25"/>
  <c r="B43" i="14"/>
  <c r="B65" i="25"/>
  <c r="C37" i="14"/>
  <c r="C55" i="25"/>
  <c r="C43" i="14"/>
  <c r="C65" i="25"/>
  <c r="B41" i="19"/>
  <c r="B63" i="25"/>
  <c r="C41" i="19"/>
  <c r="C63" i="25"/>
  <c r="B63" i="23"/>
  <c r="B49" i="25"/>
  <c r="C63" i="23"/>
  <c r="C49" i="25"/>
  <c r="B38" i="19"/>
  <c r="B62" i="25"/>
  <c r="C38" i="19"/>
  <c r="C62" i="25"/>
  <c r="C16" i="23"/>
  <c r="C31" i="25"/>
  <c r="C21" i="23"/>
  <c r="C35" i="25"/>
  <c r="C34" i="19"/>
  <c r="C62" i="23"/>
  <c r="B37" i="19"/>
  <c r="B61" i="23"/>
  <c r="B34" i="19"/>
  <c r="B62" i="23"/>
  <c r="C37" i="19"/>
  <c r="C61" i="23"/>
  <c r="B45" i="21"/>
  <c r="B49" i="23"/>
  <c r="C73" i="19"/>
  <c r="C48" i="23"/>
  <c r="B73" i="19"/>
  <c r="B48" i="23"/>
  <c r="C45" i="21"/>
  <c r="C49" i="23"/>
  <c r="C22" i="17"/>
  <c r="C19" i="19"/>
  <c r="B31" i="17"/>
  <c r="B36" i="19"/>
  <c r="C28" i="3"/>
  <c r="C42" i="21"/>
  <c r="B58" i="17"/>
  <c r="B70" i="19"/>
  <c r="B43" i="21"/>
  <c r="B59" i="17"/>
  <c r="B71" i="19"/>
  <c r="B70" i="17"/>
  <c r="B76" i="19"/>
  <c r="C61" i="17"/>
  <c r="C79" i="19"/>
  <c r="C36" i="17"/>
  <c r="C23" i="21"/>
  <c r="B35" i="17"/>
  <c r="B39" i="19"/>
  <c r="C40" i="14"/>
  <c r="C21" i="21"/>
  <c r="C47" i="17"/>
  <c r="C51" i="19"/>
  <c r="C31" i="17"/>
  <c r="C36" i="19"/>
  <c r="B22" i="17"/>
  <c r="B19" i="19"/>
  <c r="C58" i="17"/>
  <c r="C43" i="21"/>
  <c r="C70" i="19"/>
  <c r="B67" i="14"/>
  <c r="B69" i="19"/>
  <c r="C59" i="17"/>
  <c r="C71" i="19"/>
  <c r="C70" i="17"/>
  <c r="C76" i="19"/>
  <c r="C35" i="17"/>
  <c r="C39" i="19"/>
  <c r="B40" i="19"/>
  <c r="B22" i="21"/>
  <c r="B5" i="17"/>
  <c r="B21" i="23"/>
  <c r="B7" i="19"/>
  <c r="C67" i="14"/>
  <c r="C69" i="19"/>
  <c r="B72" i="19"/>
  <c r="B44" i="21"/>
  <c r="C22" i="21"/>
  <c r="C40" i="19"/>
  <c r="B16" i="17"/>
  <c r="B16" i="23"/>
  <c r="B17" i="19"/>
  <c r="C5" i="17"/>
  <c r="C7" i="19"/>
  <c r="B28" i="3"/>
  <c r="B42" i="21"/>
  <c r="C72" i="19"/>
  <c r="C44" i="21"/>
  <c r="B61" i="17"/>
  <c r="B79" i="19"/>
  <c r="B36" i="17"/>
  <c r="B23" i="21"/>
  <c r="B40" i="14"/>
  <c r="B21" i="21"/>
  <c r="B47" i="17"/>
  <c r="B51" i="19"/>
  <c r="C16" i="17"/>
  <c r="C17" i="19"/>
  <c r="B33" i="14"/>
  <c r="B30" i="17"/>
  <c r="C31" i="14"/>
  <c r="C29" i="17"/>
  <c r="B66" i="14"/>
  <c r="B57" i="17"/>
  <c r="C66" i="14"/>
  <c r="C57" i="17"/>
  <c r="B94" i="3"/>
  <c r="B71" i="17"/>
  <c r="B70" i="14"/>
  <c r="B60" i="17"/>
  <c r="B41" i="14"/>
  <c r="B37" i="17"/>
  <c r="B34" i="14"/>
  <c r="B33" i="17"/>
  <c r="C94" i="3"/>
  <c r="C71" i="17"/>
  <c r="C70" i="14"/>
  <c r="C60" i="17"/>
  <c r="B95" i="3"/>
  <c r="B38" i="17"/>
  <c r="C41" i="14"/>
  <c r="C37" i="17"/>
  <c r="C33" i="14"/>
  <c r="C30" i="17"/>
  <c r="B31" i="14"/>
  <c r="B29" i="17"/>
  <c r="C34" i="14"/>
  <c r="C33" i="17"/>
  <c r="C95" i="3"/>
  <c r="C38" i="17"/>
  <c r="B25" i="3"/>
  <c r="B32" i="14"/>
  <c r="C25" i="3"/>
  <c r="C32" i="14"/>
  <c r="B88" i="3"/>
  <c r="B5" i="14"/>
  <c r="C88" i="3"/>
  <c r="C5" i="14"/>
  <c r="B93" i="3"/>
  <c r="B73" i="14"/>
  <c r="C93" i="3"/>
  <c r="C73" i="14"/>
  <c r="B54" i="3"/>
  <c r="B68" i="14"/>
  <c r="C54" i="3"/>
  <c r="C68" i="14"/>
  <c r="B96" i="3"/>
  <c r="B77" i="14"/>
  <c r="C96" i="3"/>
  <c r="C77" i="14"/>
  <c r="B64" i="3"/>
  <c r="B84" i="14"/>
  <c r="C64" i="3"/>
  <c r="C84" i="14"/>
  <c r="B56" i="3"/>
  <c r="B76" i="14"/>
  <c r="C56" i="3"/>
  <c r="C76" i="14"/>
  <c r="B15" i="3"/>
  <c r="B71" i="14"/>
  <c r="C15" i="3"/>
  <c r="C71" i="14"/>
  <c r="B69" i="3"/>
  <c r="B82" i="14"/>
  <c r="C69" i="3"/>
  <c r="C82" i="14"/>
  <c r="B47" i="3"/>
  <c r="B72" i="14"/>
  <c r="C47" i="3"/>
  <c r="C72" i="14"/>
  <c r="B46" i="3"/>
  <c r="B80" i="14"/>
  <c r="C46" i="3"/>
  <c r="C80" i="14"/>
  <c r="B81" i="3"/>
  <c r="B85" i="14"/>
  <c r="C81" i="3"/>
  <c r="C85" i="14"/>
  <c r="B31" i="3"/>
  <c r="B69" i="14"/>
  <c r="C31" i="3"/>
  <c r="C69" i="14"/>
  <c r="B77" i="3"/>
  <c r="B74" i="14"/>
  <c r="C77" i="3"/>
  <c r="C74" i="14"/>
  <c r="B9" i="3"/>
  <c r="B39" i="14"/>
  <c r="C9" i="3"/>
  <c r="C39" i="14"/>
  <c r="C58" i="3"/>
  <c r="C35" i="14"/>
  <c r="B84" i="3"/>
  <c r="B38" i="14"/>
  <c r="C84" i="3"/>
  <c r="C38" i="14"/>
  <c r="B75" i="3"/>
  <c r="B54" i="14"/>
  <c r="C75" i="3"/>
  <c r="C54" i="14"/>
  <c r="B76" i="3"/>
  <c r="B16" i="14"/>
  <c r="C76" i="3"/>
  <c r="C16" i="14"/>
  <c r="B58" i="3"/>
  <c r="B35" i="14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5" i="5"/>
  <c r="F316" i="5"/>
  <c r="F314" i="5"/>
  <c r="F40" i="5"/>
  <c r="F71" i="5"/>
  <c r="F248" i="5"/>
  <c r="F10" i="5"/>
  <c r="F64" i="5"/>
  <c r="F66" i="5"/>
  <c r="F67" i="5"/>
  <c r="F68" i="5"/>
  <c r="F69" i="5"/>
  <c r="F70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7" i="5"/>
  <c r="F98" i="5"/>
  <c r="F99" i="5"/>
  <c r="F100" i="5"/>
  <c r="F101" i="5"/>
  <c r="F102" i="5"/>
  <c r="F103" i="5"/>
  <c r="F104" i="5"/>
  <c r="F105" i="5"/>
  <c r="F106" i="5"/>
  <c r="F108" i="5"/>
  <c r="F392" i="5"/>
  <c r="F96" i="5"/>
  <c r="F389" i="5"/>
  <c r="F318" i="5"/>
  <c r="F319" i="5"/>
  <c r="F320" i="5"/>
  <c r="F321" i="5"/>
  <c r="F322" i="5"/>
  <c r="F323" i="5"/>
  <c r="F324" i="5"/>
  <c r="F325" i="5"/>
  <c r="F326" i="5"/>
  <c r="F328" i="5"/>
  <c r="F329" i="5"/>
  <c r="F330" i="5"/>
  <c r="F331" i="5"/>
  <c r="F332" i="5"/>
  <c r="F333" i="5"/>
  <c r="F334" i="5"/>
  <c r="F335" i="5"/>
  <c r="F422" i="5"/>
  <c r="R329" i="5"/>
  <c r="S329" i="5"/>
  <c r="R330" i="5"/>
  <c r="B68" i="19"/>
  <c r="S330" i="5"/>
  <c r="C68" i="19"/>
  <c r="R331" i="5"/>
  <c r="S331" i="5"/>
  <c r="R332" i="5"/>
  <c r="S332" i="5"/>
  <c r="R333" i="5"/>
  <c r="S333" i="5"/>
  <c r="R334" i="5"/>
  <c r="S334" i="5"/>
  <c r="R335" i="5"/>
  <c r="S335" i="5"/>
  <c r="R422" i="5"/>
  <c r="B73" i="17"/>
  <c r="S422" i="5"/>
  <c r="C73" i="17"/>
  <c r="R66" i="5"/>
  <c r="S66" i="5"/>
  <c r="B22" i="32"/>
  <c r="C22" i="32"/>
  <c r="R68" i="5"/>
  <c r="S68" i="5"/>
  <c r="R70" i="5"/>
  <c r="S70" i="5"/>
  <c r="R72" i="5"/>
  <c r="S72" i="5"/>
  <c r="R73" i="5"/>
  <c r="S73" i="5"/>
  <c r="R74" i="5"/>
  <c r="S74" i="5"/>
  <c r="R75" i="5"/>
  <c r="B57" i="23"/>
  <c r="S75" i="5"/>
  <c r="C57" i="23"/>
  <c r="R76" i="5"/>
  <c r="S76" i="5"/>
  <c r="R77" i="5"/>
  <c r="S77" i="5"/>
  <c r="R78" i="5"/>
  <c r="S78" i="5"/>
  <c r="R79" i="5"/>
  <c r="S79" i="5"/>
  <c r="R80" i="5"/>
  <c r="S80" i="5"/>
  <c r="R81" i="5"/>
  <c r="S81" i="5"/>
  <c r="R82" i="5"/>
  <c r="S82" i="5"/>
  <c r="R83" i="5"/>
  <c r="S83" i="5"/>
  <c r="R84" i="5"/>
  <c r="S84" i="5"/>
  <c r="R85" i="5"/>
  <c r="S85" i="5"/>
  <c r="R86" i="5"/>
  <c r="S86" i="5"/>
  <c r="R87" i="5"/>
  <c r="S87" i="5"/>
  <c r="R88" i="5"/>
  <c r="B30" i="19"/>
  <c r="S88" i="5"/>
  <c r="C30" i="19"/>
  <c r="R89" i="5"/>
  <c r="S89" i="5"/>
  <c r="B26" i="32"/>
  <c r="C26" i="32"/>
  <c r="R91" i="5"/>
  <c r="S91" i="5"/>
  <c r="R92" i="5"/>
  <c r="B15" i="25"/>
  <c r="S92" i="5"/>
  <c r="C15" i="25"/>
  <c r="R93" i="5"/>
  <c r="S93" i="5"/>
  <c r="R94" i="5"/>
  <c r="S94" i="5"/>
  <c r="R95" i="5"/>
  <c r="S95" i="5"/>
  <c r="B26" i="30"/>
  <c r="C26" i="30"/>
  <c r="R98" i="5"/>
  <c r="S98" i="5"/>
  <c r="R99" i="5"/>
  <c r="S99" i="5"/>
  <c r="R100" i="5"/>
  <c r="S100" i="5"/>
  <c r="R101" i="5"/>
  <c r="S101" i="5"/>
  <c r="R102" i="5"/>
  <c r="S102" i="5"/>
  <c r="R103" i="5"/>
  <c r="S103" i="5"/>
  <c r="R104" i="5"/>
  <c r="S104" i="5"/>
  <c r="R105" i="5"/>
  <c r="S105" i="5"/>
  <c r="R106" i="5"/>
  <c r="B24" i="30"/>
  <c r="S106" i="5"/>
  <c r="C24" i="30"/>
  <c r="R108" i="5"/>
  <c r="S108" i="5"/>
  <c r="R392" i="5"/>
  <c r="B50" i="23"/>
  <c r="S392" i="5"/>
  <c r="C50" i="23"/>
  <c r="R96" i="5"/>
  <c r="B27" i="32"/>
  <c r="S96" i="5"/>
  <c r="C27" i="32"/>
  <c r="R319" i="5"/>
  <c r="S319" i="5"/>
  <c r="R320" i="5"/>
  <c r="S320" i="5"/>
  <c r="R321" i="5"/>
  <c r="S321" i="5"/>
  <c r="R322" i="5"/>
  <c r="S322" i="5"/>
  <c r="R323" i="5"/>
  <c r="B21" i="3"/>
  <c r="S323" i="5"/>
  <c r="C21" i="3"/>
  <c r="R324" i="5"/>
  <c r="S324" i="5"/>
  <c r="R325" i="5"/>
  <c r="S325" i="5"/>
  <c r="B30" i="30"/>
  <c r="C30" i="30"/>
  <c r="R328" i="5"/>
  <c r="S328" i="5"/>
  <c r="B25" i="32"/>
  <c r="C25" i="32"/>
  <c r="R292" i="5"/>
  <c r="S292" i="5"/>
  <c r="R293" i="5"/>
  <c r="S293" i="5"/>
  <c r="R294" i="5"/>
  <c r="S294" i="5"/>
  <c r="R295" i="5"/>
  <c r="S295" i="5"/>
  <c r="R296" i="5"/>
  <c r="S296" i="5"/>
  <c r="B54" i="32"/>
  <c r="C54" i="32"/>
  <c r="R298" i="5"/>
  <c r="S298" i="5"/>
  <c r="R299" i="5"/>
  <c r="S299" i="5"/>
  <c r="R300" i="5"/>
  <c r="S300" i="5"/>
  <c r="R301" i="5"/>
  <c r="S301" i="5"/>
  <c r="R302" i="5"/>
  <c r="S302" i="5"/>
  <c r="R303" i="5"/>
  <c r="S303" i="5"/>
  <c r="R304" i="5"/>
  <c r="S304" i="5"/>
  <c r="R305" i="5"/>
  <c r="S305" i="5"/>
  <c r="R306" i="5"/>
  <c r="S306" i="5"/>
  <c r="R308" i="5"/>
  <c r="S308" i="5"/>
  <c r="R309" i="5"/>
  <c r="S309" i="5"/>
  <c r="R310" i="5"/>
  <c r="S310" i="5"/>
  <c r="R311" i="5"/>
  <c r="S311" i="5"/>
  <c r="R312" i="5"/>
  <c r="S312" i="5"/>
  <c r="R313" i="5"/>
  <c r="S313" i="5"/>
  <c r="R315" i="5"/>
  <c r="S315" i="5"/>
  <c r="R316" i="5"/>
  <c r="S316" i="5"/>
  <c r="B11" i="32"/>
  <c r="R71" i="5"/>
  <c r="B28" i="19"/>
  <c r="S71" i="5"/>
  <c r="C28" i="19"/>
  <c r="R248" i="5"/>
  <c r="S248" i="5"/>
  <c r="R10" i="5"/>
  <c r="S10" i="5"/>
  <c r="F362" i="5"/>
  <c r="R362" i="5"/>
  <c r="B5" i="3"/>
  <c r="S362" i="5"/>
  <c r="C5" i="3"/>
  <c r="F327" i="5"/>
  <c r="B36" i="32"/>
  <c r="R235" i="5"/>
  <c r="R236" i="5"/>
  <c r="R237" i="5"/>
  <c r="B37" i="32"/>
  <c r="R241" i="5"/>
  <c r="R243" i="5"/>
  <c r="R249" i="5"/>
  <c r="R246" i="5"/>
  <c r="B49" i="19"/>
  <c r="B41" i="32"/>
  <c r="R253" i="5"/>
  <c r="R256" i="5"/>
  <c r="B39" i="32"/>
  <c r="R255" i="5"/>
  <c r="B90" i="3"/>
  <c r="R258" i="5"/>
  <c r="R260" i="5"/>
  <c r="R262" i="5"/>
  <c r="R264" i="5"/>
  <c r="R265" i="5"/>
  <c r="R266" i="5"/>
  <c r="R269" i="5"/>
  <c r="R270" i="5"/>
  <c r="B45" i="32"/>
  <c r="R273" i="5"/>
  <c r="R274" i="5"/>
  <c r="R24" i="5"/>
  <c r="B6" i="32"/>
  <c r="R342" i="5"/>
  <c r="R2" i="5"/>
  <c r="R3" i="5"/>
  <c r="R6" i="5"/>
  <c r="R7" i="5"/>
  <c r="R8" i="5"/>
  <c r="B18" i="30"/>
  <c r="B17" i="32"/>
  <c r="R11" i="5"/>
  <c r="B24" i="19"/>
  <c r="R12" i="5"/>
  <c r="R13" i="5"/>
  <c r="R16" i="5"/>
  <c r="R17" i="5"/>
  <c r="R18" i="5"/>
  <c r="R19" i="5"/>
  <c r="R20" i="5"/>
  <c r="R21" i="5"/>
  <c r="B7" i="3"/>
  <c r="R23" i="5"/>
  <c r="R26" i="5"/>
  <c r="R27" i="5"/>
  <c r="B13" i="19"/>
  <c r="R29" i="5"/>
  <c r="R30" i="5"/>
  <c r="R32" i="5"/>
  <c r="B51" i="3"/>
  <c r="B13" i="32"/>
  <c r="R34" i="5"/>
  <c r="B10" i="23"/>
  <c r="R35" i="5"/>
  <c r="R37" i="5"/>
  <c r="B11" i="25"/>
  <c r="R38" i="5"/>
  <c r="R39" i="5"/>
  <c r="R41" i="5"/>
  <c r="R43" i="5"/>
  <c r="R44" i="5"/>
  <c r="B13" i="17"/>
  <c r="B7" i="32"/>
  <c r="R47" i="5"/>
  <c r="R48" i="5"/>
  <c r="R49" i="5"/>
  <c r="R51" i="5"/>
  <c r="R53" i="5"/>
  <c r="R54" i="5"/>
  <c r="R57" i="5"/>
  <c r="B12" i="30"/>
  <c r="R58" i="5"/>
  <c r="B26" i="25"/>
  <c r="R62" i="5"/>
  <c r="R59" i="5"/>
  <c r="B8" i="32"/>
  <c r="R261" i="5"/>
  <c r="R466" i="5"/>
  <c r="B68" i="17"/>
  <c r="R432" i="5"/>
  <c r="R107" i="5"/>
  <c r="B27" i="3"/>
  <c r="B29" i="30"/>
  <c r="R277" i="5"/>
  <c r="R278" i="5"/>
  <c r="R279" i="5"/>
  <c r="R280" i="5"/>
  <c r="R281" i="5"/>
  <c r="R282" i="5"/>
  <c r="B89" i="3"/>
  <c r="R283" i="5"/>
  <c r="R284" i="5"/>
  <c r="B50" i="32"/>
  <c r="R286" i="5"/>
  <c r="R287" i="5"/>
  <c r="R288" i="5"/>
  <c r="R290" i="5"/>
  <c r="R289" i="5"/>
  <c r="R291" i="5"/>
  <c r="B49" i="32"/>
  <c r="S24" i="5"/>
  <c r="S342" i="5"/>
  <c r="S2" i="5"/>
  <c r="S3" i="5"/>
  <c r="S6" i="5"/>
  <c r="S7" i="5"/>
  <c r="S8" i="5"/>
  <c r="C18" i="30"/>
  <c r="S11" i="5"/>
  <c r="C24" i="19"/>
  <c r="S12" i="5"/>
  <c r="S13" i="5"/>
  <c r="C12" i="32"/>
  <c r="C3" i="32"/>
  <c r="S16" i="5"/>
  <c r="S17" i="5"/>
  <c r="S18" i="5"/>
  <c r="S19" i="5"/>
  <c r="S20" i="5"/>
  <c r="S21" i="5"/>
  <c r="C7" i="3"/>
  <c r="S23" i="5"/>
  <c r="S26" i="5"/>
  <c r="S27" i="5"/>
  <c r="C13" i="19"/>
  <c r="C15" i="30"/>
  <c r="S29" i="5"/>
  <c r="S30" i="5"/>
  <c r="C5" i="32"/>
  <c r="S32" i="5"/>
  <c r="C51" i="3"/>
  <c r="C13" i="32"/>
  <c r="S34" i="5"/>
  <c r="C10" i="23"/>
  <c r="S35" i="5"/>
  <c r="S37" i="5"/>
  <c r="S38" i="5"/>
  <c r="S39" i="5"/>
  <c r="S41" i="5"/>
  <c r="S43" i="5"/>
  <c r="S44" i="5"/>
  <c r="C13" i="17"/>
  <c r="C16" i="32"/>
  <c r="S47" i="5"/>
  <c r="S48" i="5"/>
  <c r="S49" i="5"/>
  <c r="C23" i="23"/>
  <c r="S51" i="5"/>
  <c r="S53" i="5"/>
  <c r="C19" i="23"/>
  <c r="S54" i="5"/>
  <c r="S57" i="5"/>
  <c r="S58" i="5"/>
  <c r="S62" i="5"/>
  <c r="S59" i="5"/>
  <c r="C9" i="32"/>
  <c r="S261" i="5"/>
  <c r="S466" i="5"/>
  <c r="C68" i="17"/>
  <c r="S432" i="5"/>
  <c r="S107" i="5"/>
  <c r="C27" i="3"/>
  <c r="C29" i="30"/>
  <c r="S277" i="5"/>
  <c r="S278" i="5"/>
  <c r="S279" i="5"/>
  <c r="S280" i="5"/>
  <c r="S281" i="5"/>
  <c r="S282" i="5"/>
  <c r="C89" i="3"/>
  <c r="S283" i="5"/>
  <c r="S284" i="5"/>
  <c r="C50" i="32"/>
  <c r="S286" i="5"/>
  <c r="S287" i="5"/>
  <c r="S288" i="5"/>
  <c r="S290" i="5"/>
  <c r="S289" i="5"/>
  <c r="S291" i="5"/>
  <c r="C36" i="32"/>
  <c r="S235" i="5"/>
  <c r="S236" i="5"/>
  <c r="S237" i="5"/>
  <c r="S241" i="5"/>
  <c r="S243" i="5"/>
  <c r="S249" i="5"/>
  <c r="S246" i="5"/>
  <c r="C49" i="19"/>
  <c r="C41" i="32"/>
  <c r="S253" i="5"/>
  <c r="S256" i="5"/>
  <c r="S255" i="5"/>
  <c r="C90" i="3"/>
  <c r="S258" i="5"/>
  <c r="C44" i="32"/>
  <c r="S260" i="5"/>
  <c r="S262" i="5"/>
  <c r="S264" i="5"/>
  <c r="S265" i="5"/>
  <c r="S266" i="5"/>
  <c r="S269" i="5"/>
  <c r="S270" i="5"/>
  <c r="C45" i="32"/>
  <c r="S273" i="5"/>
  <c r="S274" i="5"/>
  <c r="C49" i="32"/>
  <c r="F24" i="5"/>
  <c r="F342" i="5"/>
  <c r="F280" i="5"/>
  <c r="F281" i="5"/>
  <c r="F282" i="5"/>
  <c r="F283" i="5"/>
  <c r="F284" i="5"/>
  <c r="F285" i="5"/>
  <c r="F286" i="5"/>
  <c r="F287" i="5"/>
  <c r="F288" i="5"/>
  <c r="F290" i="5"/>
  <c r="F289" i="5"/>
  <c r="F291" i="5"/>
  <c r="F279" i="5"/>
  <c r="F278" i="5"/>
  <c r="F277" i="5"/>
  <c r="F276" i="5"/>
  <c r="F275" i="5"/>
  <c r="F107" i="5"/>
  <c r="F432" i="5"/>
  <c r="F466" i="5"/>
  <c r="F261" i="5"/>
  <c r="F63" i="5"/>
  <c r="F61" i="5"/>
  <c r="F59" i="5"/>
  <c r="F62" i="5"/>
  <c r="F58" i="5"/>
  <c r="F57" i="5"/>
  <c r="F54" i="5"/>
  <c r="F53" i="5"/>
  <c r="F51" i="5"/>
  <c r="F50" i="5"/>
  <c r="F49" i="5"/>
  <c r="F48" i="5"/>
  <c r="F47" i="5"/>
  <c r="F46" i="5"/>
  <c r="F45" i="5"/>
  <c r="F44" i="5"/>
  <c r="F43" i="5"/>
  <c r="F41" i="5"/>
  <c r="F39" i="5"/>
  <c r="F38" i="5"/>
  <c r="F37" i="5"/>
  <c r="F35" i="5"/>
  <c r="F34" i="5"/>
  <c r="F33" i="5"/>
  <c r="F32" i="5"/>
  <c r="F31" i="5"/>
  <c r="F30" i="5"/>
  <c r="F29" i="5"/>
  <c r="F28" i="5"/>
  <c r="F27" i="5"/>
  <c r="F26" i="5"/>
  <c r="F23" i="5"/>
  <c r="F21" i="5"/>
  <c r="F20" i="5"/>
  <c r="F19" i="5"/>
  <c r="F18" i="5"/>
  <c r="F17" i="5"/>
  <c r="F16" i="5"/>
  <c r="F15" i="5"/>
  <c r="F14" i="5"/>
  <c r="F13" i="5"/>
  <c r="F12" i="5"/>
  <c r="F11" i="5"/>
  <c r="F9" i="5"/>
  <c r="F8" i="5"/>
  <c r="F7" i="5"/>
  <c r="F6" i="5"/>
  <c r="F3" i="5"/>
  <c r="F2" i="5"/>
  <c r="F274" i="5"/>
  <c r="F273" i="5"/>
  <c r="F271" i="5"/>
  <c r="F270" i="5"/>
  <c r="F269" i="5"/>
  <c r="F266" i="5"/>
  <c r="F265" i="5"/>
  <c r="F264" i="5"/>
  <c r="F262" i="5"/>
  <c r="F260" i="5"/>
  <c r="F258" i="5"/>
  <c r="F257" i="5"/>
  <c r="F255" i="5"/>
  <c r="F256" i="5"/>
  <c r="F253" i="5"/>
  <c r="F251" i="5"/>
  <c r="F246" i="5"/>
  <c r="F249" i="5"/>
  <c r="F243" i="5"/>
  <c r="F241" i="5"/>
  <c r="F238" i="5"/>
  <c r="F239" i="5"/>
  <c r="F237" i="5"/>
  <c r="F236" i="5"/>
  <c r="F235" i="5"/>
  <c r="F233" i="5"/>
  <c r="F234" i="5"/>
  <c r="F103" i="1"/>
  <c r="F67" i="1"/>
  <c r="F24" i="1"/>
  <c r="F36" i="1"/>
  <c r="F41" i="1"/>
  <c r="F124" i="1"/>
  <c r="F107" i="1"/>
  <c r="F2" i="1"/>
  <c r="F12" i="1"/>
  <c r="F18" i="1"/>
  <c r="F17" i="1"/>
  <c r="F23" i="1"/>
  <c r="F31" i="1"/>
  <c r="F33" i="1"/>
  <c r="F35" i="1"/>
  <c r="F34" i="1"/>
  <c r="F48" i="1"/>
  <c r="F49" i="1"/>
  <c r="F53" i="1"/>
  <c r="F54" i="1"/>
  <c r="F56" i="1"/>
  <c r="F58" i="1"/>
  <c r="F59" i="1"/>
  <c r="F61" i="1"/>
  <c r="F68" i="1"/>
  <c r="F69" i="1"/>
  <c r="F73" i="1"/>
  <c r="F81" i="1"/>
  <c r="F99" i="1"/>
  <c r="F100" i="1"/>
  <c r="F101" i="1"/>
  <c r="F102" i="1"/>
  <c r="F104" i="1"/>
  <c r="F111" i="1"/>
  <c r="F129" i="1"/>
  <c r="F130" i="1"/>
  <c r="F131" i="1"/>
  <c r="F132" i="1"/>
  <c r="F134" i="1"/>
  <c r="F136" i="1"/>
  <c r="F137" i="1"/>
  <c r="F138" i="1"/>
  <c r="F7" i="1"/>
  <c r="F8" i="1"/>
  <c r="F13" i="1"/>
  <c r="F19" i="1"/>
  <c r="F20" i="1"/>
  <c r="F30" i="1"/>
  <c r="F29" i="1"/>
  <c r="F32" i="1"/>
  <c r="F37" i="1"/>
  <c r="F39" i="1"/>
  <c r="F43" i="1"/>
  <c r="F44" i="1"/>
  <c r="F46" i="1"/>
  <c r="F47" i="1"/>
  <c r="F57" i="1"/>
  <c r="F60" i="1"/>
  <c r="F65" i="1"/>
  <c r="F66" i="1"/>
  <c r="F70" i="1"/>
  <c r="F71" i="1"/>
  <c r="F84" i="1"/>
  <c r="F85" i="1"/>
  <c r="F88" i="1"/>
  <c r="F87" i="1"/>
  <c r="F89" i="1"/>
  <c r="F91" i="1"/>
  <c r="F94" i="1"/>
  <c r="F95" i="1"/>
  <c r="F92" i="1"/>
  <c r="F98" i="1"/>
  <c r="F105" i="1"/>
  <c r="F113" i="1"/>
  <c r="F115" i="1"/>
  <c r="F118" i="1"/>
  <c r="F121" i="1"/>
  <c r="F122" i="1"/>
  <c r="F123" i="1"/>
  <c r="F125" i="1"/>
  <c r="F126" i="1"/>
  <c r="F127" i="1"/>
  <c r="F26" i="1"/>
  <c r="F78" i="1"/>
  <c r="F72" i="1"/>
  <c r="F83" i="1"/>
  <c r="F77" i="1"/>
  <c r="F15" i="1"/>
  <c r="F25" i="1"/>
  <c r="F42" i="1"/>
  <c r="C14" i="32"/>
  <c r="C56" i="32"/>
  <c r="B14" i="32"/>
  <c r="B56" i="32"/>
  <c r="B12" i="25"/>
  <c r="B44" i="32"/>
  <c r="B4" i="3"/>
  <c r="B58" i="32"/>
  <c r="C4" i="3"/>
  <c r="C58" i="32"/>
  <c r="C27" i="30"/>
  <c r="C55" i="32"/>
  <c r="C44" i="25"/>
  <c r="C28" i="32"/>
  <c r="B41" i="25"/>
  <c r="B52" i="32"/>
  <c r="C28" i="30"/>
  <c r="C53" i="32"/>
  <c r="C41" i="25"/>
  <c r="C52" i="32"/>
  <c r="B27" i="30"/>
  <c r="B55" i="32"/>
  <c r="B44" i="25"/>
  <c r="B28" i="32"/>
  <c r="B28" i="30"/>
  <c r="B53" i="32"/>
  <c r="C25" i="30"/>
  <c r="C24" i="32"/>
  <c r="B25" i="30"/>
  <c r="B24" i="32"/>
  <c r="C33" i="25"/>
  <c r="C18" i="32"/>
  <c r="C42" i="25"/>
  <c r="C23" i="32"/>
  <c r="B42" i="25"/>
  <c r="B23" i="32"/>
  <c r="B33" i="25"/>
  <c r="B18" i="32"/>
  <c r="C13" i="30"/>
  <c r="C42" i="32"/>
  <c r="B5" i="25"/>
  <c r="B3" i="32"/>
  <c r="B8" i="30"/>
  <c r="B43" i="32"/>
  <c r="C4" i="30"/>
  <c r="C37" i="32"/>
  <c r="C6" i="23"/>
  <c r="C7" i="32"/>
  <c r="C25" i="23"/>
  <c r="C39" i="32"/>
  <c r="C24" i="25"/>
  <c r="C15" i="32"/>
  <c r="C7" i="30"/>
  <c r="C6" i="32"/>
  <c r="B11" i="30"/>
  <c r="B9" i="32"/>
  <c r="B4" i="25"/>
  <c r="B5" i="32"/>
  <c r="B13" i="30"/>
  <c r="B42" i="32"/>
  <c r="C23" i="25"/>
  <c r="C47" i="32"/>
  <c r="C22" i="23"/>
  <c r="C11" i="32"/>
  <c r="C19" i="30"/>
  <c r="C51" i="32"/>
  <c r="C60" i="23"/>
  <c r="C21" i="32"/>
  <c r="B28" i="25"/>
  <c r="B16" i="32"/>
  <c r="B23" i="25"/>
  <c r="B47" i="32"/>
  <c r="B19" i="30"/>
  <c r="B51" i="32"/>
  <c r="B60" i="23"/>
  <c r="B21" i="32"/>
  <c r="C8" i="30"/>
  <c r="C43" i="32"/>
  <c r="C14" i="30"/>
  <c r="C8" i="32"/>
  <c r="B9" i="30"/>
  <c r="B12" i="32"/>
  <c r="C20" i="23"/>
  <c r="C17" i="32"/>
  <c r="B24" i="25"/>
  <c r="B15" i="32"/>
  <c r="C3" i="25"/>
  <c r="C3" i="30"/>
  <c r="C37" i="23"/>
  <c r="C17" i="30"/>
  <c r="C30" i="23"/>
  <c r="C10" i="30"/>
  <c r="C11" i="23"/>
  <c r="C9" i="30"/>
  <c r="B27" i="25"/>
  <c r="B22" i="30"/>
  <c r="B10" i="25"/>
  <c r="B7" i="30"/>
  <c r="B37" i="23"/>
  <c r="B17" i="30"/>
  <c r="C27" i="25"/>
  <c r="C22" i="30"/>
  <c r="B30" i="23"/>
  <c r="B10" i="30"/>
  <c r="B7" i="25"/>
  <c r="B4" i="30"/>
  <c r="C57" i="25"/>
  <c r="C38" i="30"/>
  <c r="C12" i="23"/>
  <c r="C11" i="30"/>
  <c r="C8" i="23"/>
  <c r="C12" i="30"/>
  <c r="B14" i="25"/>
  <c r="B14" i="30"/>
  <c r="B17" i="25"/>
  <c r="B15" i="30"/>
  <c r="B3" i="25"/>
  <c r="B3" i="30"/>
  <c r="B57" i="25"/>
  <c r="B38" i="30"/>
  <c r="C24" i="23"/>
  <c r="C28" i="25"/>
  <c r="C22" i="25"/>
  <c r="C48" i="25"/>
  <c r="B22" i="25"/>
  <c r="B48" i="25"/>
  <c r="B45" i="23"/>
  <c r="B46" i="25"/>
  <c r="B39" i="23"/>
  <c r="B21" i="25"/>
  <c r="C39" i="23"/>
  <c r="C21" i="25"/>
  <c r="C45" i="23"/>
  <c r="C46" i="25"/>
  <c r="C43" i="23"/>
  <c r="C43" i="25"/>
  <c r="B38" i="23"/>
  <c r="B25" i="25"/>
  <c r="C55" i="19"/>
  <c r="C39" i="25"/>
  <c r="C31" i="23"/>
  <c r="C12" i="25"/>
  <c r="B43" i="23"/>
  <c r="B43" i="25"/>
  <c r="B29" i="23"/>
  <c r="B8" i="25"/>
  <c r="C33" i="23"/>
  <c r="C18" i="25"/>
  <c r="C34" i="23"/>
  <c r="C9" i="25"/>
  <c r="C26" i="23"/>
  <c r="C6" i="25"/>
  <c r="B33" i="23"/>
  <c r="B18" i="25"/>
  <c r="B34" i="23"/>
  <c r="B9" i="25"/>
  <c r="C29" i="23"/>
  <c r="C8" i="25"/>
  <c r="C40" i="23"/>
  <c r="C38" i="25"/>
  <c r="C27" i="23"/>
  <c r="C7" i="25"/>
  <c r="B55" i="19"/>
  <c r="B39" i="25"/>
  <c r="C38" i="23"/>
  <c r="C25" i="25"/>
  <c r="B40" i="23"/>
  <c r="B38" i="25"/>
  <c r="B26" i="23"/>
  <c r="B6" i="25"/>
  <c r="C15" i="23"/>
  <c r="C26" i="25"/>
  <c r="C18" i="23"/>
  <c r="C17" i="25"/>
  <c r="C14" i="23"/>
  <c r="C10" i="25"/>
  <c r="C17" i="23"/>
  <c r="C34" i="25"/>
  <c r="B55" i="23"/>
  <c r="B37" i="25"/>
  <c r="B54" i="23"/>
  <c r="B36" i="25"/>
  <c r="C3" i="23"/>
  <c r="C5" i="25"/>
  <c r="C55" i="23"/>
  <c r="C37" i="25"/>
  <c r="C54" i="23"/>
  <c r="C36" i="25"/>
  <c r="C9" i="23"/>
  <c r="C14" i="25"/>
  <c r="B17" i="23"/>
  <c r="B34" i="25"/>
  <c r="C7" i="23"/>
  <c r="C11" i="25"/>
  <c r="C4" i="23"/>
  <c r="C4" i="25"/>
  <c r="C19" i="21"/>
  <c r="C58" i="23"/>
  <c r="C20" i="21"/>
  <c r="C59" i="23"/>
  <c r="B19" i="21"/>
  <c r="B58" i="23"/>
  <c r="B20" i="21"/>
  <c r="B59" i="23"/>
  <c r="C26" i="19"/>
  <c r="C56" i="23"/>
  <c r="B26" i="19"/>
  <c r="B56" i="23"/>
  <c r="C29" i="19"/>
  <c r="C53" i="23"/>
  <c r="B29" i="19"/>
  <c r="B53" i="23"/>
  <c r="C65" i="19"/>
  <c r="C44" i="23"/>
  <c r="B65" i="19"/>
  <c r="B44" i="23"/>
  <c r="C57" i="19"/>
  <c r="C36" i="23"/>
  <c r="B63" i="19"/>
  <c r="B42" i="23"/>
  <c r="B42" i="17"/>
  <c r="B27" i="23"/>
  <c r="C38" i="21"/>
  <c r="C41" i="23"/>
  <c r="C44" i="19"/>
  <c r="B53" i="19"/>
  <c r="B31" i="23"/>
  <c r="C53" i="19"/>
  <c r="C63" i="19"/>
  <c r="C42" i="23"/>
  <c r="B57" i="19"/>
  <c r="B36" i="23"/>
  <c r="C42" i="17"/>
  <c r="B44" i="19"/>
  <c r="B25" i="23"/>
  <c r="B38" i="21"/>
  <c r="B41" i="23"/>
  <c r="C23" i="17"/>
  <c r="C13" i="21"/>
  <c r="C23" i="19"/>
  <c r="C3" i="3"/>
  <c r="C8" i="21"/>
  <c r="B62" i="14"/>
  <c r="B59" i="19"/>
  <c r="B12" i="23"/>
  <c r="B10" i="19"/>
  <c r="B14" i="17"/>
  <c r="B12" i="21"/>
  <c r="B23" i="23"/>
  <c r="C33" i="19"/>
  <c r="C18" i="21"/>
  <c r="C28" i="17"/>
  <c r="C32" i="19"/>
  <c r="C24" i="14"/>
  <c r="C16" i="21"/>
  <c r="C31" i="19"/>
  <c r="C24" i="17"/>
  <c r="C25" i="19"/>
  <c r="C58" i="19"/>
  <c r="C34" i="21"/>
  <c r="B23" i="17"/>
  <c r="B24" i="23"/>
  <c r="B13" i="21"/>
  <c r="B23" i="19"/>
  <c r="B3" i="3"/>
  <c r="B14" i="23"/>
  <c r="B8" i="21"/>
  <c r="B30" i="21"/>
  <c r="B47" i="19"/>
  <c r="B48" i="14"/>
  <c r="B50" i="19"/>
  <c r="B56" i="17"/>
  <c r="B67" i="19"/>
  <c r="B40" i="21"/>
  <c r="B29" i="21"/>
  <c r="B54" i="19"/>
  <c r="B22" i="23"/>
  <c r="B14" i="19"/>
  <c r="B51" i="17"/>
  <c r="B35" i="21"/>
  <c r="B60" i="19"/>
  <c r="B49" i="3"/>
  <c r="B33" i="21"/>
  <c r="B62" i="19"/>
  <c r="B26" i="17"/>
  <c r="B15" i="21"/>
  <c r="B39" i="21"/>
  <c r="B66" i="19"/>
  <c r="B28" i="17"/>
  <c r="B32" i="19"/>
  <c r="B24" i="14"/>
  <c r="B31" i="19"/>
  <c r="B16" i="21"/>
  <c r="B24" i="17"/>
  <c r="B25" i="19"/>
  <c r="C47" i="19"/>
  <c r="C30" i="21"/>
  <c r="C48" i="14"/>
  <c r="C50" i="19"/>
  <c r="C53" i="17"/>
  <c r="C36" i="21"/>
  <c r="C61" i="19"/>
  <c r="C19" i="17"/>
  <c r="C7" i="21"/>
  <c r="C9" i="19"/>
  <c r="C16" i="19"/>
  <c r="C3" i="17"/>
  <c r="C5" i="19"/>
  <c r="C6" i="21"/>
  <c r="C20" i="17"/>
  <c r="C15" i="19"/>
  <c r="B58" i="19"/>
  <c r="B34" i="21"/>
  <c r="B43" i="17"/>
  <c r="B26" i="21"/>
  <c r="B11" i="17"/>
  <c r="B21" i="19"/>
  <c r="B19" i="23"/>
  <c r="B8" i="17"/>
  <c r="B9" i="21"/>
  <c r="B6" i="17"/>
  <c r="B8" i="19"/>
  <c r="B11" i="23"/>
  <c r="B20" i="23"/>
  <c r="B22" i="19"/>
  <c r="C18" i="19"/>
  <c r="C11" i="21"/>
  <c r="C69" i="17"/>
  <c r="C74" i="19"/>
  <c r="C47" i="21"/>
  <c r="C39" i="3"/>
  <c r="C75" i="19"/>
  <c r="C70" i="3"/>
  <c r="C17" i="21"/>
  <c r="C14" i="21"/>
  <c r="C27" i="19"/>
  <c r="C41" i="17"/>
  <c r="C43" i="19"/>
  <c r="C25" i="21"/>
  <c r="C40" i="17"/>
  <c r="C24" i="21"/>
  <c r="C42" i="19"/>
  <c r="C53" i="3"/>
  <c r="C37" i="21"/>
  <c r="C64" i="19"/>
  <c r="C4" i="19"/>
  <c r="B6" i="3"/>
  <c r="B8" i="23"/>
  <c r="B10" i="17"/>
  <c r="B6" i="23"/>
  <c r="B5" i="21"/>
  <c r="B4" i="17"/>
  <c r="B4" i="23"/>
  <c r="B4" i="21"/>
  <c r="B3" i="19"/>
  <c r="C56" i="17"/>
  <c r="C40" i="21"/>
  <c r="C67" i="19"/>
  <c r="C29" i="21"/>
  <c r="C54" i="19"/>
  <c r="C14" i="19"/>
  <c r="C51" i="17"/>
  <c r="C35" i="21"/>
  <c r="C60" i="19"/>
  <c r="C49" i="3"/>
  <c r="C62" i="19"/>
  <c r="C33" i="21"/>
  <c r="C26" i="17"/>
  <c r="C15" i="21"/>
  <c r="C39" i="21"/>
  <c r="C66" i="19"/>
  <c r="C43" i="17"/>
  <c r="C26" i="21"/>
  <c r="C11" i="17"/>
  <c r="C21" i="19"/>
  <c r="C8" i="17"/>
  <c r="C9" i="21"/>
  <c r="C6" i="17"/>
  <c r="C8" i="19"/>
  <c r="C22" i="19"/>
  <c r="B53" i="3"/>
  <c r="B37" i="21"/>
  <c r="B64" i="19"/>
  <c r="B4" i="19"/>
  <c r="B3" i="23"/>
  <c r="B33" i="19"/>
  <c r="B18" i="21"/>
  <c r="C62" i="14"/>
  <c r="C59" i="19"/>
  <c r="C10" i="19"/>
  <c r="C6" i="3"/>
  <c r="C14" i="17"/>
  <c r="C12" i="21"/>
  <c r="C10" i="17"/>
  <c r="C5" i="21"/>
  <c r="C4" i="17"/>
  <c r="C4" i="21"/>
  <c r="C3" i="19"/>
  <c r="B53" i="17"/>
  <c r="B61" i="19"/>
  <c r="B36" i="21"/>
  <c r="B19" i="17"/>
  <c r="B9" i="23"/>
  <c r="B7" i="21"/>
  <c r="B9" i="19"/>
  <c r="B16" i="19"/>
  <c r="B15" i="23"/>
  <c r="B3" i="17"/>
  <c r="B5" i="19"/>
  <c r="B6" i="21"/>
  <c r="B7" i="23"/>
  <c r="B20" i="17"/>
  <c r="B15" i="19"/>
  <c r="B18" i="23"/>
  <c r="B41" i="17"/>
  <c r="B25" i="21"/>
  <c r="B43" i="19"/>
  <c r="B40" i="17"/>
  <c r="B42" i="19"/>
  <c r="B24" i="21"/>
  <c r="B11" i="21"/>
  <c r="B18" i="19"/>
  <c r="B69" i="17"/>
  <c r="B47" i="21"/>
  <c r="B74" i="19"/>
  <c r="B39" i="3"/>
  <c r="B75" i="19"/>
  <c r="B70" i="3"/>
  <c r="B17" i="21"/>
  <c r="B27" i="19"/>
  <c r="B14" i="21"/>
  <c r="B56" i="14"/>
  <c r="B49" i="17"/>
  <c r="C32" i="3"/>
  <c r="C12" i="17"/>
  <c r="B53" i="14"/>
  <c r="B46" i="17"/>
  <c r="B17" i="3"/>
  <c r="B55" i="17"/>
  <c r="B83" i="3"/>
  <c r="B54" i="17"/>
  <c r="B33" i="3"/>
  <c r="B25" i="17"/>
  <c r="C53" i="14"/>
  <c r="C46" i="17"/>
  <c r="C50" i="3"/>
  <c r="C15" i="17"/>
  <c r="B60" i="14"/>
  <c r="B52" i="17"/>
  <c r="B3" i="14"/>
  <c r="B21" i="17"/>
  <c r="C34" i="3"/>
  <c r="C27" i="17"/>
  <c r="B14" i="3"/>
  <c r="B9" i="17"/>
  <c r="B57" i="14"/>
  <c r="B48" i="17"/>
  <c r="C17" i="3"/>
  <c r="C55" i="17"/>
  <c r="C83" i="3"/>
  <c r="C54" i="17"/>
  <c r="C33" i="3"/>
  <c r="C25" i="17"/>
  <c r="C57" i="14"/>
  <c r="C48" i="17"/>
  <c r="C56" i="14"/>
  <c r="C49" i="17"/>
  <c r="C60" i="14"/>
  <c r="C52" i="17"/>
  <c r="C3" i="14"/>
  <c r="C21" i="17"/>
  <c r="B32" i="3"/>
  <c r="B12" i="17"/>
  <c r="C14" i="3"/>
  <c r="C9" i="17"/>
  <c r="B50" i="3"/>
  <c r="B15" i="17"/>
  <c r="B34" i="3"/>
  <c r="B27" i="17"/>
  <c r="C8" i="3"/>
  <c r="C58" i="14"/>
  <c r="C38" i="3"/>
  <c r="C44" i="14"/>
  <c r="C59" i="3"/>
  <c r="C51" i="14"/>
  <c r="C41" i="3"/>
  <c r="C47" i="14"/>
  <c r="C11" i="3"/>
  <c r="C49" i="14"/>
  <c r="C86" i="3"/>
  <c r="C45" i="14"/>
  <c r="C29" i="3"/>
  <c r="C63" i="14"/>
  <c r="C73" i="3"/>
  <c r="C64" i="14"/>
  <c r="C22" i="3"/>
  <c r="C75" i="14"/>
  <c r="C19" i="3"/>
  <c r="C78" i="14"/>
  <c r="C18" i="3"/>
  <c r="C50" i="14"/>
  <c r="C44" i="3"/>
  <c r="C8" i="14"/>
  <c r="C63" i="3"/>
  <c r="C12" i="14"/>
  <c r="C57" i="3"/>
  <c r="C14" i="14"/>
  <c r="C68" i="3"/>
  <c r="C15" i="14"/>
  <c r="C23" i="3"/>
  <c r="C9" i="14"/>
  <c r="C60" i="3"/>
  <c r="C18" i="14"/>
  <c r="C30" i="3"/>
  <c r="C6" i="14"/>
  <c r="C13" i="3"/>
  <c r="C11" i="14"/>
  <c r="C85" i="3"/>
  <c r="C10" i="14"/>
  <c r="C72" i="3"/>
  <c r="C4" i="14"/>
  <c r="C24" i="3"/>
  <c r="C7" i="14"/>
  <c r="C65" i="3"/>
  <c r="C13" i="14"/>
  <c r="B8" i="3"/>
  <c r="B58" i="14"/>
  <c r="B29" i="3"/>
  <c r="B63" i="14"/>
  <c r="B73" i="3"/>
  <c r="B64" i="14"/>
  <c r="B22" i="3"/>
  <c r="B75" i="14"/>
  <c r="B19" i="3"/>
  <c r="B78" i="14"/>
  <c r="B18" i="3"/>
  <c r="B50" i="14"/>
  <c r="B44" i="3"/>
  <c r="B8" i="14"/>
  <c r="B63" i="3"/>
  <c r="B12" i="14"/>
  <c r="B57" i="3"/>
  <c r="B14" i="14"/>
  <c r="B68" i="3"/>
  <c r="B15" i="14"/>
  <c r="B23" i="3"/>
  <c r="B9" i="14"/>
  <c r="B60" i="3"/>
  <c r="B18" i="14"/>
  <c r="B30" i="3"/>
  <c r="B6" i="14"/>
  <c r="B13" i="3"/>
  <c r="B11" i="14"/>
  <c r="B85" i="3"/>
  <c r="B10" i="14"/>
  <c r="B72" i="3"/>
  <c r="B4" i="14"/>
  <c r="B24" i="3"/>
  <c r="B7" i="14"/>
  <c r="B65" i="3"/>
  <c r="B13" i="14"/>
  <c r="B38" i="3"/>
  <c r="B44" i="14"/>
  <c r="B59" i="3"/>
  <c r="B51" i="14"/>
  <c r="B41" i="3"/>
  <c r="B47" i="14"/>
  <c r="B11" i="3"/>
  <c r="B49" i="14"/>
  <c r="B86" i="3"/>
  <c r="B45" i="14"/>
  <c r="C10" i="3"/>
  <c r="C65" i="14"/>
  <c r="B10" i="3"/>
  <c r="B65" i="14"/>
  <c r="C36" i="3"/>
  <c r="C19" i="14"/>
  <c r="B36" i="3"/>
  <c r="B19" i="14"/>
  <c r="C35" i="3"/>
  <c r="C59" i="14"/>
  <c r="B35" i="3"/>
  <c r="B59" i="14"/>
  <c r="C55" i="3"/>
  <c r="C61" i="14"/>
  <c r="B55" i="3"/>
  <c r="B61" i="14"/>
  <c r="C12" i="3"/>
  <c r="C23" i="14"/>
  <c r="B12" i="3"/>
  <c r="B23" i="14"/>
  <c r="C45" i="3"/>
  <c r="C79" i="14"/>
  <c r="B45" i="3"/>
  <c r="B79" i="14"/>
  <c r="C43" i="3"/>
  <c r="C28" i="14"/>
  <c r="B43" i="3"/>
  <c r="B28" i="14"/>
  <c r="C37" i="3"/>
  <c r="C30" i="14"/>
  <c r="B37" i="3"/>
  <c r="B30" i="14"/>
  <c r="C62" i="3"/>
  <c r="C25" i="14"/>
  <c r="B62" i="3"/>
  <c r="B25" i="14"/>
  <c r="C42" i="3"/>
  <c r="C29" i="14"/>
  <c r="B42" i="3"/>
  <c r="B29" i="14"/>
  <c r="C26" i="3"/>
  <c r="C27" i="14"/>
  <c r="B26" i="3"/>
  <c r="B27" i="14"/>
  <c r="C20" i="3"/>
  <c r="C22" i="14"/>
  <c r="B20" i="3"/>
  <c r="B22" i="14"/>
  <c r="C82" i="3"/>
  <c r="C21" i="14"/>
  <c r="B82" i="3"/>
  <c r="B21" i="14"/>
  <c r="C71" i="3"/>
  <c r="C87" i="14"/>
  <c r="B71" i="3"/>
  <c r="B87" i="14"/>
  <c r="B67" i="3"/>
  <c r="B66" i="3"/>
  <c r="C67" i="3"/>
  <c r="C66" i="3"/>
</calcChain>
</file>

<file path=xl/sharedStrings.xml><?xml version="1.0" encoding="utf-8"?>
<sst xmlns="http://schemas.openxmlformats.org/spreadsheetml/2006/main" count="5497" uniqueCount="1564">
  <si>
    <t>Precis som i fjol är kulserien inte är någon sammanslagen tävling utan samtliga som är med 6 ggr eller fler får pokal. separat färg</t>
  </si>
  <si>
    <t>Tidtagning kommer ej att ske för minsta klassen. Skall man gå är 5 km maxsträckan.</t>
  </si>
  <si>
    <t>Nr.</t>
  </si>
  <si>
    <t>Dag för kulserien</t>
  </si>
  <si>
    <t>Ansvarig</t>
  </si>
  <si>
    <t>Tfnnummer</t>
  </si>
  <si>
    <t>Tobias: 070-5256857 Susanna 0733 727395</t>
  </si>
  <si>
    <t>076-1183219</t>
  </si>
  <si>
    <t>Mannerstedt</t>
  </si>
  <si>
    <t>070-4560040</t>
  </si>
  <si>
    <t>Bergkvist</t>
  </si>
  <si>
    <t>076-7215726</t>
  </si>
  <si>
    <t>Karlssons</t>
  </si>
  <si>
    <t>070-6019996(Helene),070-3298532 (Stefan)</t>
  </si>
  <si>
    <t>Persson</t>
  </si>
  <si>
    <t>070-618 4225</t>
  </si>
  <si>
    <t>Alander</t>
  </si>
  <si>
    <t>070-5426626</t>
  </si>
  <si>
    <t>Klass</t>
  </si>
  <si>
    <t xml:space="preserve">H6 500m </t>
  </si>
  <si>
    <t>Född</t>
  </si>
  <si>
    <t>Namn</t>
  </si>
  <si>
    <t>Alexander Jansson</t>
  </si>
  <si>
    <t>Albin Jansson</t>
  </si>
  <si>
    <t>Alvin Montin</t>
  </si>
  <si>
    <t>Arvid Halvardsson</t>
  </si>
  <si>
    <t>Arvid Jacobsson</t>
  </si>
  <si>
    <t>Axel Malmkvist</t>
  </si>
  <si>
    <t>Conny Brännvall</t>
  </si>
  <si>
    <t>Dennis Dufva</t>
  </si>
  <si>
    <t>Edvin Hellquist</t>
  </si>
  <si>
    <t>Edvin Malmkvist</t>
  </si>
  <si>
    <t>Erik Kylander</t>
  </si>
  <si>
    <t>Erik Monk</t>
  </si>
  <si>
    <t>Filip Henriksson</t>
  </si>
  <si>
    <t>Filip Liinanki</t>
  </si>
  <si>
    <t>Frank Brännvall</t>
  </si>
  <si>
    <t>Gustav Lundin</t>
  </si>
  <si>
    <t>Gustav Norgen</t>
  </si>
  <si>
    <t>Harry Sandberg</t>
  </si>
  <si>
    <t>Hilding Malmkvist</t>
  </si>
  <si>
    <t>Jakob Ahlman</t>
  </si>
  <si>
    <t>Jakob Helin</t>
  </si>
  <si>
    <t>Julius Drottesjö</t>
  </si>
  <si>
    <t>Linus Boman</t>
  </si>
  <si>
    <t>Max Almqvist</t>
  </si>
  <si>
    <t>Max Danielsson</t>
  </si>
  <si>
    <t>Melker Anulf</t>
  </si>
  <si>
    <t>Melker Falk Johansson</t>
  </si>
  <si>
    <t>Milton Martinsson</t>
  </si>
  <si>
    <t>Sebastian Ungegård</t>
  </si>
  <si>
    <t>Viggo Martinsson</t>
  </si>
  <si>
    <t>Viggo Åsberg</t>
  </si>
  <si>
    <t>Viktor Höök</t>
  </si>
  <si>
    <t>Viktor Larsson</t>
  </si>
  <si>
    <t>Viktor Östlin</t>
  </si>
  <si>
    <t>Wille Eklöv</t>
  </si>
  <si>
    <t>Wille Enberg</t>
  </si>
  <si>
    <t>William Messing</t>
  </si>
  <si>
    <t>Alice Backelin</t>
  </si>
  <si>
    <t>Alicia Kramer</t>
  </si>
  <si>
    <t>Amanda Lindlöf</t>
  </si>
  <si>
    <t>Amelia Barkgård</t>
  </si>
  <si>
    <t>Astrid Eklund</t>
  </si>
  <si>
    <t>Astrid Fredriksson</t>
  </si>
  <si>
    <t>Clara Gudmundsson</t>
  </si>
  <si>
    <t>Clara Karlsson</t>
  </si>
  <si>
    <t>Cornelia Jansson</t>
  </si>
  <si>
    <t>Elida Prescher</t>
  </si>
  <si>
    <t>Elin Nordgren</t>
  </si>
  <si>
    <t>Elsa Sjöström - Sneen</t>
  </si>
  <si>
    <t>Emma Danielsson</t>
  </si>
  <si>
    <t>Emma Nyberg</t>
  </si>
  <si>
    <t>Emmelie Bergfors</t>
  </si>
  <si>
    <t>Frida Källving</t>
  </si>
  <si>
    <t>Hanna Sääväälä</t>
  </si>
  <si>
    <t xml:space="preserve">Ida Edling </t>
  </si>
  <si>
    <t>Isabella Norman</t>
  </si>
  <si>
    <t>Jolina Sääväälä</t>
  </si>
  <si>
    <t>Julia Magnusson</t>
  </si>
  <si>
    <t>Liv Pålsson</t>
  </si>
  <si>
    <t>Livia Drottesjö</t>
  </si>
  <si>
    <t>Lovisa Jansson</t>
  </si>
  <si>
    <t>Lovisa Liljeros</t>
  </si>
  <si>
    <t>Lovisa Persson</t>
  </si>
  <si>
    <t>Lucia Lundgren</t>
  </si>
  <si>
    <t>Maja Gullbro</t>
  </si>
  <si>
    <t>Maja Halvarsson</t>
  </si>
  <si>
    <t>Maja Höök</t>
  </si>
  <si>
    <t>Maria Leonardsson</t>
  </si>
  <si>
    <t>Mira Almqvist</t>
  </si>
  <si>
    <t>Signe Leander</t>
  </si>
  <si>
    <t>Sofie Muller</t>
  </si>
  <si>
    <t>Thindra Österberg</t>
  </si>
  <si>
    <t>Tilde Westholm</t>
  </si>
  <si>
    <t>Tile Bolinder</t>
  </si>
  <si>
    <t>Tova Sundh</t>
  </si>
  <si>
    <t>Tuva Ekman - Bergelin</t>
  </si>
  <si>
    <t>Tuva Värestam</t>
  </si>
  <si>
    <t>Tyra Sandberg</t>
  </si>
  <si>
    <t>?</t>
  </si>
  <si>
    <t xml:space="preserve">D6 500m </t>
  </si>
  <si>
    <t>André Bergkvist</t>
  </si>
  <si>
    <t>Albin Pihlström</t>
  </si>
  <si>
    <t>Anton Ekström</t>
  </si>
  <si>
    <t>Anton Löfgren</t>
  </si>
  <si>
    <t>Arvid Wiklander</t>
  </si>
  <si>
    <t>Axel Larsson</t>
  </si>
  <si>
    <t>Axel Krysén</t>
  </si>
  <si>
    <t>Charlie Gällström</t>
  </si>
  <si>
    <t>Elias Vestbro</t>
  </si>
  <si>
    <t>Eskil Nilsson</t>
  </si>
  <si>
    <t>Emil Skog</t>
  </si>
  <si>
    <t>Gustav Jacobsson</t>
  </si>
  <si>
    <t>Hugo Ekman - Bergelin</t>
  </si>
  <si>
    <t>Jakob Eklund</t>
  </si>
  <si>
    <t>Jacob Proffitt</t>
  </si>
  <si>
    <t>Juan Sanchez</t>
  </si>
  <si>
    <t>Julius Hellberg</t>
  </si>
  <si>
    <t>Linus Lillqvist</t>
  </si>
  <si>
    <t>Nils Bransell</t>
  </si>
  <si>
    <t>Oliver Pålsson</t>
  </si>
  <si>
    <t>Per Wedman</t>
  </si>
  <si>
    <t>Sam Gällström</t>
  </si>
  <si>
    <t>Simon Karlström</t>
  </si>
  <si>
    <t>Simon Nyberg</t>
  </si>
  <si>
    <t>Simon Ungsgård</t>
  </si>
  <si>
    <t>Viktor Jansson</t>
  </si>
  <si>
    <t>Viktor Liinanki</t>
  </si>
  <si>
    <t>Vincent Risberg</t>
  </si>
  <si>
    <t>07</t>
  </si>
  <si>
    <t>08</t>
  </si>
  <si>
    <t>Agnes Lahr</t>
  </si>
  <si>
    <t>Agnes Persson</t>
  </si>
  <si>
    <t>Alva Sundh</t>
  </si>
  <si>
    <t>Carolina Eriksson</t>
  </si>
  <si>
    <t>Celine Kramer</t>
  </si>
  <si>
    <t>Ebba Liinanki</t>
  </si>
  <si>
    <t>Elin Jansson</t>
  </si>
  <si>
    <t>Elina Kangas</t>
  </si>
  <si>
    <t>Ella Eklöv</t>
  </si>
  <si>
    <t>Ella Miram</t>
  </si>
  <si>
    <t>Ella Värestam</t>
  </si>
  <si>
    <t>Ellen Byrén</t>
  </si>
  <si>
    <t>Elsa Persson</t>
  </si>
  <si>
    <t>Elvira Fahlen</t>
  </si>
  <si>
    <t>Elvira Larsson</t>
  </si>
  <si>
    <t>Elvira Qvistberg</t>
  </si>
  <si>
    <t>Emilia Norgren</t>
  </si>
  <si>
    <t>Fanny Viktorsson</t>
  </si>
  <si>
    <t>Filippa Möllberg</t>
  </si>
  <si>
    <t>Freja Magnusson</t>
  </si>
  <si>
    <t>Hedda Anulf</t>
  </si>
  <si>
    <t>Ida Svensson</t>
  </si>
  <si>
    <t>Ida Westholm</t>
  </si>
  <si>
    <t>Johanna Angelin</t>
  </si>
  <si>
    <t>Julia Böjer</t>
  </si>
  <si>
    <t>Julia Eklöv</t>
  </si>
  <si>
    <t>Kerstin Perus</t>
  </si>
  <si>
    <t>Lina Jernberg</t>
  </si>
  <si>
    <t>Linnea Andersson</t>
  </si>
  <si>
    <t>Linnea Jansson</t>
  </si>
  <si>
    <t>Maja Jakobsson</t>
  </si>
  <si>
    <t>Maja Winrot Karlsson</t>
  </si>
  <si>
    <t>Matilda Karlsson</t>
  </si>
  <si>
    <t>Mira Nordgren</t>
  </si>
  <si>
    <t>Moa Danielsson</t>
  </si>
  <si>
    <t>Moa Edling</t>
  </si>
  <si>
    <t>Moa Eriksson</t>
  </si>
  <si>
    <t>Moa Garbman</t>
  </si>
  <si>
    <t>Molly Gullbro</t>
  </si>
  <si>
    <t>Nellie Johansson</t>
  </si>
  <si>
    <t>Nelly Holmqvist</t>
  </si>
  <si>
    <t>Nora Jönsén</t>
  </si>
  <si>
    <t>Nova Fagerheim</t>
  </si>
  <si>
    <t>Saga Johansson</t>
  </si>
  <si>
    <t>Sara Muller</t>
  </si>
  <si>
    <t>Vilma Östlin</t>
  </si>
  <si>
    <t>Tuva Garbman</t>
  </si>
  <si>
    <t>Villemo Karlsson</t>
  </si>
  <si>
    <t>Willma Hellquist</t>
  </si>
  <si>
    <t xml:space="preserve">D08 1,0 km </t>
  </si>
  <si>
    <t>H08 1,0 km</t>
  </si>
  <si>
    <t>Deltävling 1</t>
  </si>
  <si>
    <t>Deltävling 2</t>
  </si>
  <si>
    <t>Deltävling 3</t>
  </si>
  <si>
    <t>Deltävling 4</t>
  </si>
  <si>
    <t>Deltävling 5</t>
  </si>
  <si>
    <t>Deltävling 6</t>
  </si>
  <si>
    <t>Deltävling 7</t>
  </si>
  <si>
    <t>Deltävling 8</t>
  </si>
  <si>
    <t>Deltävling 9</t>
  </si>
  <si>
    <t>Deltävling 10</t>
  </si>
  <si>
    <t>Deltävling 11</t>
  </si>
  <si>
    <t>Tid</t>
  </si>
  <si>
    <t>Hugo Liljeros</t>
  </si>
  <si>
    <t>Astrid From</t>
  </si>
  <si>
    <t>Natalia Alman</t>
  </si>
  <si>
    <t>Sofia Monk</t>
  </si>
  <si>
    <t>Amanda Böjer</t>
  </si>
  <si>
    <t xml:space="preserve">H10 1,5 km </t>
  </si>
  <si>
    <t>Gustav Einarsson</t>
  </si>
  <si>
    <t>Ebba Augustsson</t>
  </si>
  <si>
    <t>Rasmus Eriksson</t>
  </si>
  <si>
    <t>Hanna Wahlqvist</t>
  </si>
  <si>
    <t>Simon Müller</t>
  </si>
  <si>
    <t>Elsa Leander</t>
  </si>
  <si>
    <t>Nils Wedman</t>
  </si>
  <si>
    <t xml:space="preserve">Karin Nyman </t>
  </si>
  <si>
    <t>Axel Jernberg</t>
  </si>
  <si>
    <t>Lovisa Leonardsson</t>
  </si>
  <si>
    <t>Adam Miram</t>
  </si>
  <si>
    <t>Albin Andersson</t>
  </si>
  <si>
    <t>Lovisa Kangas</t>
  </si>
  <si>
    <t>Alvin Eriksson</t>
  </si>
  <si>
    <t>Anna Krysén</t>
  </si>
  <si>
    <t>Albin Augustsson</t>
  </si>
  <si>
    <t>Karin Wedman</t>
  </si>
  <si>
    <t>Axel Leander</t>
  </si>
  <si>
    <t>Nina Müller</t>
  </si>
  <si>
    <t>Arvid From</t>
  </si>
  <si>
    <t>Ingrid Nyman</t>
  </si>
  <si>
    <t>Liam Möllberg</t>
  </si>
  <si>
    <t>Jonathan Hinz-Eriksson</t>
  </si>
  <si>
    <t>Mattias Westman</t>
  </si>
  <si>
    <t>Simon Lindberg</t>
  </si>
  <si>
    <t>Magnus Kylander</t>
  </si>
  <si>
    <t>Madelene Liljedahl</t>
  </si>
  <si>
    <t>Patrik Nyman</t>
  </si>
  <si>
    <t>Karin Augustsson</t>
  </si>
  <si>
    <t>Ola Wahlqvist</t>
  </si>
  <si>
    <t>Jens Möllberg</t>
  </si>
  <si>
    <t>Jenny Leander</t>
  </si>
  <si>
    <t>Jonas Jönsen</t>
  </si>
  <si>
    <t>Julia Andersson</t>
  </si>
  <si>
    <t>Magnus Lindström</t>
  </si>
  <si>
    <t>Monica Jansson</t>
  </si>
  <si>
    <t>Lina Obermeier</t>
  </si>
  <si>
    <t>Anki Gudmundsson</t>
  </si>
  <si>
    <t>Vincent Heldt-Cassel</t>
  </si>
  <si>
    <t>Annelie Liljedahl</t>
  </si>
  <si>
    <t>Tobias Heldt</t>
  </si>
  <si>
    <t>Deltävling:</t>
  </si>
  <si>
    <t>Albin Fahlen</t>
  </si>
  <si>
    <t>Alexander Hellman</t>
  </si>
  <si>
    <t>Alexander Karlsson</t>
  </si>
  <si>
    <t>Alfred Bransell</t>
  </si>
  <si>
    <t>Alfred Bratt</t>
  </si>
  <si>
    <t>Alvin Gällström</t>
  </si>
  <si>
    <t>André Östman</t>
  </si>
  <si>
    <t>Axel Jacobsson</t>
  </si>
  <si>
    <t>Axel Schollin</t>
  </si>
  <si>
    <t>David Cederlöv</t>
  </si>
  <si>
    <t>Elisa Nyyssönen</t>
  </si>
  <si>
    <t>Elias Vikersjö</t>
  </si>
  <si>
    <t>Emil Kylander</t>
  </si>
  <si>
    <t>Erik Falk</t>
  </si>
  <si>
    <t>Erik Kemppainen</t>
  </si>
  <si>
    <t>Filip Granberg</t>
  </si>
  <si>
    <t>Frank Runkvist</t>
  </si>
  <si>
    <t>Gustav Bratt</t>
  </si>
  <si>
    <t>Joel Creutzer</t>
  </si>
  <si>
    <t>Jonathan Karlström</t>
  </si>
  <si>
    <t>Karl Eriksson</t>
  </si>
  <si>
    <t>Kevin Österberg Salman</t>
  </si>
  <si>
    <t>Liam Nybro</t>
  </si>
  <si>
    <t>Pontus Falk</t>
  </si>
  <si>
    <t>Pontus Hamberg</t>
  </si>
  <si>
    <t>Rasmus Lanz</t>
  </si>
  <si>
    <t>Robert Proffitt</t>
  </si>
  <si>
    <t>Samuel Persson</t>
  </si>
  <si>
    <t>Simon Bergkvist</t>
  </si>
  <si>
    <t>Simon Eriksson</t>
  </si>
  <si>
    <t>Viktor Skoglund</t>
  </si>
  <si>
    <t>William Danielsson</t>
  </si>
  <si>
    <t>Wilmer Arnoldsson</t>
  </si>
  <si>
    <t>Amanda Rönngren</t>
  </si>
  <si>
    <t>Angelica Jansson</t>
  </si>
  <si>
    <t>Ebba Jansson</t>
  </si>
  <si>
    <t>Elin Schmidt</t>
  </si>
  <si>
    <t>Elin Schollin</t>
  </si>
  <si>
    <t>Ellen Heldt-Cassel</t>
  </si>
  <si>
    <t>Fanny Holmqvist</t>
  </si>
  <si>
    <t>Gunnel Lindgren</t>
  </si>
  <si>
    <t>Hanna Johansson</t>
  </si>
  <si>
    <t>Hanna Rillo-Andersson</t>
  </si>
  <si>
    <t>Hilda Olhans</t>
  </si>
  <si>
    <t>Ida Lahr</t>
  </si>
  <si>
    <t>Ida Olsen</t>
  </si>
  <si>
    <t>Ingrid Hahne</t>
  </si>
  <si>
    <t>Julia Eriksson</t>
  </si>
  <si>
    <t>Julia Lindberg</t>
  </si>
  <si>
    <t>Kajsa Malmberg</t>
  </si>
  <si>
    <t>Lovisa Djerf</t>
  </si>
  <si>
    <t>Luna Ohre</t>
  </si>
  <si>
    <t>Lynn Svens</t>
  </si>
  <si>
    <t>Madelene Eriksson</t>
  </si>
  <si>
    <t>Maja Alander</t>
  </si>
  <si>
    <t>Matilda Käck</t>
  </si>
  <si>
    <t>Natalie Tallgren</t>
  </si>
  <si>
    <t>Nora Jansson</t>
  </si>
  <si>
    <t>Sara Enebrink</t>
  </si>
  <si>
    <t>Sofia Wasborg</t>
  </si>
  <si>
    <t>Stina Dernfalk</t>
  </si>
  <si>
    <t>Thea Moen</t>
  </si>
  <si>
    <t>Tilda Karlsson</t>
  </si>
  <si>
    <t>06</t>
  </si>
  <si>
    <t>05</t>
  </si>
  <si>
    <t xml:space="preserve">D10 1,5 km </t>
  </si>
  <si>
    <t>03</t>
  </si>
  <si>
    <t>Alexander Lindberg</t>
  </si>
  <si>
    <t>Alfred Persson</t>
  </si>
  <si>
    <t>04</t>
  </si>
  <si>
    <t>Daniel Ernström</t>
  </si>
  <si>
    <t>Daniel Pettersson</t>
  </si>
  <si>
    <t>Daniel Salinas</t>
  </si>
  <si>
    <t>Filip Gustavsson</t>
  </si>
  <si>
    <t>Filip Lindberg</t>
  </si>
  <si>
    <t>Oskar Kalles</t>
  </si>
  <si>
    <t>Viktor Grund</t>
  </si>
  <si>
    <t>Viktor Hjertström</t>
  </si>
  <si>
    <t>William Lindblad</t>
  </si>
  <si>
    <t>H12 2,5 km</t>
  </si>
  <si>
    <t>D12 2,5 km</t>
  </si>
  <si>
    <t>Alice Abrahamsson</t>
  </si>
  <si>
    <t>Alicia Bergkvist</t>
  </si>
  <si>
    <t>Alma Jönsén</t>
  </si>
  <si>
    <t>Carolina Johansson Oberle</t>
  </si>
  <si>
    <t>Ella Wiklander</t>
  </si>
  <si>
    <t>Emilia Jansson</t>
  </si>
  <si>
    <t>Emma Lundberg</t>
  </si>
  <si>
    <t>Ida Carlsson</t>
  </si>
  <si>
    <t>Isabella Backström</t>
  </si>
  <si>
    <t>Julia Lanzieri</t>
  </si>
  <si>
    <t>Maja Ernebrink</t>
  </si>
  <si>
    <t>Olga Rindeskog</t>
  </si>
  <si>
    <t>Ruth Segerström</t>
  </si>
  <si>
    <t>Tova Olausson</t>
  </si>
  <si>
    <t>Andreas Hörle</t>
  </si>
  <si>
    <t>02</t>
  </si>
  <si>
    <t>Benjamin Hjertström</t>
  </si>
  <si>
    <t>01</t>
  </si>
  <si>
    <t>Daniel Eriksson</t>
  </si>
  <si>
    <t>Emanuel Hahne</t>
  </si>
  <si>
    <t>Erik Nilsson</t>
  </si>
  <si>
    <t>Henry Svens</t>
  </si>
  <si>
    <t>Johan Mjörnander</t>
  </si>
  <si>
    <t>Malte Torshage</t>
  </si>
  <si>
    <t>Marius Kalles</t>
  </si>
  <si>
    <t>Max Edberg</t>
  </si>
  <si>
    <t>Max Flodin</t>
  </si>
  <si>
    <t>Oliver Pihlström</t>
  </si>
  <si>
    <t>Oskar Flygt</t>
  </si>
  <si>
    <t>Oskar Nyholm</t>
  </si>
  <si>
    <t>Samuel Creutzer</t>
  </si>
  <si>
    <t>Ted Ellnertz</t>
  </si>
  <si>
    <t>William Sjöberg</t>
  </si>
  <si>
    <t>H14 2,5 km</t>
  </si>
  <si>
    <t>Alice Heldt-Cassel</t>
  </si>
  <si>
    <t>Alma Zetterlund</t>
  </si>
  <si>
    <t>Cecilia Fälldin</t>
  </si>
  <si>
    <t>Cecilia Sjöberg</t>
  </si>
  <si>
    <t>Elin Josefsson</t>
  </si>
  <si>
    <t>Emma Persson</t>
  </si>
  <si>
    <t>Freja Runkvist</t>
  </si>
  <si>
    <t>Hanna Andersson</t>
  </si>
  <si>
    <t>Ida Jakobsson</t>
  </si>
  <si>
    <t>Kerstin Gustavsson</t>
  </si>
  <si>
    <t>Linnea Danielsson</t>
  </si>
  <si>
    <t>Maja Hedman</t>
  </si>
  <si>
    <t>Maria Spjut</t>
  </si>
  <si>
    <t>Molly Alander</t>
  </si>
  <si>
    <t>Sofia Djerf</t>
  </si>
  <si>
    <t>Sofia Kangas</t>
  </si>
  <si>
    <t>Tyra Dernfalk</t>
  </si>
  <si>
    <t>Yasmin Screech</t>
  </si>
  <si>
    <t>D14 2,5 km</t>
  </si>
  <si>
    <t>David Müller</t>
  </si>
  <si>
    <t>99</t>
  </si>
  <si>
    <t>Erik Einarsson</t>
  </si>
  <si>
    <t>00</t>
  </si>
  <si>
    <t>Erik Krysén</t>
  </si>
  <si>
    <t>Filip Hanberg</t>
  </si>
  <si>
    <t>Gustav Fälldin</t>
  </si>
  <si>
    <t>Gustav Radbrandt</t>
  </si>
  <si>
    <t>Hugo Abrahamsson</t>
  </si>
  <si>
    <t>Jakob Gustavsson</t>
  </si>
  <si>
    <t>Kevin Lanfjärd</t>
  </si>
  <si>
    <t>Leonard Sjöberg</t>
  </si>
  <si>
    <t>Linus Pettersson</t>
  </si>
  <si>
    <t>Simon Tynelius</t>
  </si>
  <si>
    <t>Wille Pihlström</t>
  </si>
  <si>
    <t>William Karlsson</t>
  </si>
  <si>
    <t>H16 5 km</t>
  </si>
  <si>
    <t>D16 5 km</t>
  </si>
  <si>
    <t>Alice Andersson</t>
  </si>
  <si>
    <t>Anna Miram</t>
  </si>
  <si>
    <t>Frida Lannhard</t>
  </si>
  <si>
    <t>Kajsa Grund</t>
  </si>
  <si>
    <t>Karolina Djerf</t>
  </si>
  <si>
    <t>Line Obermeier</t>
  </si>
  <si>
    <t>Maja Fredriksson</t>
  </si>
  <si>
    <t>Maja Jansson</t>
  </si>
  <si>
    <t>Thea Blomkvist</t>
  </si>
  <si>
    <t>Albin Lewerentz</t>
  </si>
  <si>
    <t>96</t>
  </si>
  <si>
    <t>Adam Karlsson</t>
  </si>
  <si>
    <t>Alexander Ernström</t>
  </si>
  <si>
    <t>98</t>
  </si>
  <si>
    <t>Anders Bobäck</t>
  </si>
  <si>
    <t>Anders Eriksson</t>
  </si>
  <si>
    <t>Anders Nord</t>
  </si>
  <si>
    <t>Andreas Danielsson</t>
  </si>
  <si>
    <t>Andreas Sjöberg</t>
  </si>
  <si>
    <t>Benny Morén</t>
  </si>
  <si>
    <t>Björn Mannerstedt</t>
  </si>
  <si>
    <t>Calle Kalldal</t>
  </si>
  <si>
    <t>Christer Svedberg</t>
  </si>
  <si>
    <t>Dan Eriksson</t>
  </si>
  <si>
    <t>Dan Nordgren</t>
  </si>
  <si>
    <t>Daniel Moren</t>
  </si>
  <si>
    <t>David Shearer</t>
  </si>
  <si>
    <t>Erik Eriksson</t>
  </si>
  <si>
    <t>Erik Norgren</t>
  </si>
  <si>
    <t>Erik Petersson</t>
  </si>
  <si>
    <t>73</t>
  </si>
  <si>
    <t>Fredrik Jansson</t>
  </si>
  <si>
    <t>Fredrik Persson</t>
  </si>
  <si>
    <t>Göran Nordgren</t>
  </si>
  <si>
    <t>Göran Torshage</t>
  </si>
  <si>
    <t>Hans Danielsson</t>
  </si>
  <si>
    <t>Henrik Hanberg</t>
  </si>
  <si>
    <t>93</t>
  </si>
  <si>
    <t>Henrik Malmkvist</t>
  </si>
  <si>
    <t>Henrik Spjut</t>
  </si>
  <si>
    <t>Henry Wittler</t>
  </si>
  <si>
    <t>Jakob Wedman</t>
  </si>
  <si>
    <t>95</t>
  </si>
  <si>
    <t>Jan Eriksson</t>
  </si>
  <si>
    <t>Jan Norberg</t>
  </si>
  <si>
    <t>Janne Tallgren</t>
  </si>
  <si>
    <t>Jesper Danielsson</t>
  </si>
  <si>
    <t>Joakim Carlsson</t>
  </si>
  <si>
    <t>Johan From</t>
  </si>
  <si>
    <t>Johan Winther</t>
  </si>
  <si>
    <t>John Foitzik</t>
  </si>
  <si>
    <t>Jonathan Hoxell</t>
  </si>
  <si>
    <t>Jonathan Winther</t>
  </si>
  <si>
    <t>Jörgen Larsson</t>
  </si>
  <si>
    <t>Jörgen Sjöberg</t>
  </si>
  <si>
    <t>Kjell Berglund</t>
  </si>
  <si>
    <t>Kudsai Kadhem</t>
  </si>
  <si>
    <t>Lars Erik Bolinder</t>
  </si>
  <si>
    <t>Leif Eriksson</t>
  </si>
  <si>
    <t>Lukas Danielsson</t>
  </si>
  <si>
    <t>97</t>
  </si>
  <si>
    <t>Magnus Einarsson</t>
  </si>
  <si>
    <t>Magnus Liljedahl</t>
  </si>
  <si>
    <t>Marcus Fredriksson</t>
  </si>
  <si>
    <t>Niclas Olsson</t>
  </si>
  <si>
    <t>Ola Augustsson</t>
  </si>
  <si>
    <t>Oskar Bolinder</t>
  </si>
  <si>
    <t>Oskar Fredriksson</t>
  </si>
  <si>
    <t>Oscar Zetterlund</t>
  </si>
  <si>
    <t>Patrik Bransell</t>
  </si>
  <si>
    <t>Pelle Samuelsson</t>
  </si>
  <si>
    <t>Per Askvid</t>
  </si>
  <si>
    <t>Per Eriksson</t>
  </si>
  <si>
    <t>Per Winther</t>
  </si>
  <si>
    <t>Peter Bergkvist</t>
  </si>
  <si>
    <t>Peter Jaktlund</t>
  </si>
  <si>
    <t>Peter Loré</t>
  </si>
  <si>
    <t>71</t>
  </si>
  <si>
    <t>Pontus Mullergård</t>
  </si>
  <si>
    <t>69</t>
  </si>
  <si>
    <t>Rasmus Ragnarsson</t>
  </si>
  <si>
    <t>Rikard Hjalmar</t>
  </si>
  <si>
    <t>Robert Bergfors</t>
  </si>
  <si>
    <t>Robin Eriksson</t>
  </si>
  <si>
    <t>Robert Mjörnander</t>
  </si>
  <si>
    <t>Simon Ernström</t>
  </si>
  <si>
    <t>Simon Lewerentz</t>
  </si>
  <si>
    <t>Stefan Johansson</t>
  </si>
  <si>
    <t>Thomas Berg</t>
  </si>
  <si>
    <t>Thomas Krysén</t>
  </si>
  <si>
    <t>Tomas Kristoffersson</t>
  </si>
  <si>
    <t>68</t>
  </si>
  <si>
    <t>Tommy Karlström</t>
  </si>
  <si>
    <t>Trezor Irakoze</t>
  </si>
  <si>
    <t>Viktor Djerf</t>
  </si>
  <si>
    <t>Weldemariam Haile</t>
  </si>
  <si>
    <t>Örjan Pettersson</t>
  </si>
  <si>
    <t>H17 5/9 km</t>
  </si>
  <si>
    <t>D17 5/9 km</t>
  </si>
  <si>
    <t>Anna Hahne</t>
  </si>
  <si>
    <t>Anna Tynelius</t>
  </si>
  <si>
    <t>Birgitta Danielsson</t>
  </si>
  <si>
    <t>Birgitta Thorberg</t>
  </si>
  <si>
    <t>Carina Dahlström</t>
  </si>
  <si>
    <t>Carola Enberg</t>
  </si>
  <si>
    <t>Caroline Eklöv</t>
  </si>
  <si>
    <t>Cecilia Djerf</t>
  </si>
  <si>
    <t>Cecilia Lundin</t>
  </si>
  <si>
    <t>Charlotta Mellegård</t>
  </si>
  <si>
    <t>Ebba Einarsson</t>
  </si>
  <si>
    <t>Elena Berdysheva</t>
  </si>
  <si>
    <t>Elin Ek</t>
  </si>
  <si>
    <t>Elin Ekman</t>
  </si>
  <si>
    <t>Elin Kjellenberg</t>
  </si>
  <si>
    <t>Elinor Jakobsson</t>
  </si>
  <si>
    <t>Elisabeth Gudmundsson</t>
  </si>
  <si>
    <t>Emma Eriksson</t>
  </si>
  <si>
    <t>Emma Samuelsson</t>
  </si>
  <si>
    <t>Eva Olsson</t>
  </si>
  <si>
    <t>Eva-Karin Borg</t>
  </si>
  <si>
    <t>Evelina Olsson</t>
  </si>
  <si>
    <t>Gunilla Bolinder</t>
  </si>
  <si>
    <t>Helen Karlsson</t>
  </si>
  <si>
    <t>Ida Kols</t>
  </si>
  <si>
    <t>Jacqueline Larsson</t>
  </si>
  <si>
    <t>Jenny Östlin</t>
  </si>
  <si>
    <t>Jessica Kalles</t>
  </si>
  <si>
    <t>Jessica Nyman</t>
  </si>
  <si>
    <t>Jill Berglund</t>
  </si>
  <si>
    <t>Kajsa Olenius</t>
  </si>
  <si>
    <t>Kajsa Petersson</t>
  </si>
  <si>
    <t>Karin Pihlström</t>
  </si>
  <si>
    <t>Katarina Samuelsson</t>
  </si>
  <si>
    <t>Laila Hanberg</t>
  </si>
  <si>
    <t>Linda Persson</t>
  </si>
  <si>
    <t>Linnea Svensson</t>
  </si>
  <si>
    <t>Lotta Wedman</t>
  </si>
  <si>
    <t>Madelene Nord</t>
  </si>
  <si>
    <t>Malin Nyström</t>
  </si>
  <si>
    <t>Margareta Karlström</t>
  </si>
  <si>
    <t>Maria Morén</t>
  </si>
  <si>
    <t>Marie Andersson Müller</t>
  </si>
  <si>
    <t>Marie Muller</t>
  </si>
  <si>
    <t>Marie-Louise Djerf</t>
  </si>
  <si>
    <t>Marita Nordgren</t>
  </si>
  <si>
    <t>Martina Dufström</t>
  </si>
  <si>
    <t>Matilda Eriksson</t>
  </si>
  <si>
    <t>Mia Rosendahl Nord</t>
  </si>
  <si>
    <t>Nina Lövgren-Fälldin</t>
  </si>
  <si>
    <t>Ragnhild Svens</t>
  </si>
  <si>
    <t>Sidonie Winther</t>
  </si>
  <si>
    <t>Sofia Norgren</t>
  </si>
  <si>
    <t>Susanna Heldt Cassel</t>
  </si>
  <si>
    <t>Susanne Wahlqvist</t>
  </si>
  <si>
    <t>Terese Enberg</t>
  </si>
  <si>
    <t>Therese Major</t>
  </si>
  <si>
    <t>Theresia Oberle</t>
  </si>
  <si>
    <t>Ulrika Bäck</t>
  </si>
  <si>
    <t>Vivianne Karlsson</t>
  </si>
  <si>
    <t>Åsa Qvarfordt</t>
  </si>
  <si>
    <t>#</t>
  </si>
  <si>
    <t>Ansvarig kollar även om glass, saft eller muggar behöver inhandlas till nästa gång. Glass och saft köpes på valfri affär.</t>
  </si>
  <si>
    <t>D08 1,0 km</t>
  </si>
  <si>
    <t>Antal</t>
  </si>
  <si>
    <t>Antingen fylls startnummer in direkt i excelfilen vid anmälan, eller på utskrift från dessa flikar.</t>
  </si>
  <si>
    <t>Du kan när som helst sortera listan med deltagare, men använd de grå pilarna i den kolumn du vill sortera efter.</t>
  </si>
  <si>
    <t>Vid tidtagning:</t>
  </si>
  <si>
    <t>Notera startnummer och tid för löparna eftersom de går i mål.</t>
  </si>
  <si>
    <t>Vid tidrapportering i excelfilen:</t>
  </si>
  <si>
    <t>Gå till den blå flik som motsvarar den deltävling du ansvarar för.</t>
  </si>
  <si>
    <t>D10 1,5 km</t>
  </si>
  <si>
    <t>H10 1,5 km</t>
  </si>
  <si>
    <t>H17 5 km</t>
  </si>
  <si>
    <t>D17 5 km</t>
  </si>
  <si>
    <t>H17 9 km</t>
  </si>
  <si>
    <t>D17 9 km</t>
  </si>
  <si>
    <t>H06 0,5 km</t>
  </si>
  <si>
    <t>D06 0,5 km</t>
  </si>
  <si>
    <t>Fyll i startnumren på löparna i den ordning de gick i mål.</t>
  </si>
  <si>
    <t>Klicka på pilen vid aktuell deltävling och välj "Sortera minsta till största" för att sortera efter startnummer.</t>
  </si>
  <si>
    <t>Handpåläggning för att få till utskrift av deltagare H06 &amp; D06:</t>
  </si>
  <si>
    <t>Gå till utsriftsfliken (Grön) för den aktuella deltävlingen, och markera cellen där det första namnet ska stå.</t>
  </si>
  <si>
    <t>Klicka på pilen under "Klass" och "Sortera från A till Ö" för att dela upp i klasser.</t>
  </si>
  <si>
    <t>På orange flik fylls startnummer i för löpare i klasser där tidtagning sker.</t>
  </si>
  <si>
    <t>Använd kolumnen för den deltävling du ansvarar för.</t>
  </si>
  <si>
    <t>Markera enbart namnen på de deltagare som varit med i klassen H06, och kopiera. (Ctrl+C)</t>
  </si>
  <si>
    <t>Gör om samma sak för klassen D06.</t>
  </si>
  <si>
    <t>Handpåläggning för att få till utskrift av övriga deltagare:</t>
  </si>
  <si>
    <t>Gå till aktuell tidrapporteringsflik (Blå).</t>
  </si>
  <si>
    <t>Markera namn och tider för samtliga deltagare i EN klass, och kopiera. (Ctrl+C)</t>
  </si>
  <si>
    <t>Gå till utsriftsfliken (Grön) för den aktuella deltävlingen, och markera cellen där det första namnet i klassen ska stå.</t>
  </si>
  <si>
    <t>Emma Nordqvist</t>
  </si>
  <si>
    <t>Joakim Nordqvist</t>
  </si>
  <si>
    <t>Jesper Nordqvist</t>
  </si>
  <si>
    <t>Elias Lundgren</t>
  </si>
  <si>
    <t>Sven-Erik Möllberg</t>
  </si>
  <si>
    <t>Magnus Leander</t>
  </si>
  <si>
    <t>Tilda Mårtensson</t>
  </si>
  <si>
    <t>Ebba Rydberg</t>
  </si>
  <si>
    <t>Erik Sundqvist</t>
  </si>
  <si>
    <t>Ebba Sundqvist</t>
  </si>
  <si>
    <t>Ylva Sundqvist</t>
  </si>
  <si>
    <t>David Eklund</t>
  </si>
  <si>
    <t>Daniel Hellquist</t>
  </si>
  <si>
    <t>Jörgen Bergkvist</t>
  </si>
  <si>
    <t>Oliver Asp</t>
  </si>
  <si>
    <t>Elis Isaksson Hindrikes</t>
  </si>
  <si>
    <t>Lilly Isaksson Hindrikes</t>
  </si>
  <si>
    <t>Joakim Karlsson</t>
  </si>
  <si>
    <t>Noell Bergström</t>
  </si>
  <si>
    <t>Erik Gabrielsson</t>
  </si>
  <si>
    <t>Marine Jansson</t>
  </si>
  <si>
    <t>Carl-Fredrik Norgren</t>
  </si>
  <si>
    <t>Alfred Karlsson</t>
  </si>
  <si>
    <t>Hjalmar Prescher</t>
  </si>
  <si>
    <t>Melvin Serlander</t>
  </si>
  <si>
    <t>Anton Kylander</t>
  </si>
  <si>
    <t>Isac Fors</t>
  </si>
  <si>
    <t>Axel Gudmundsson</t>
  </si>
  <si>
    <t>Elias Johansson</t>
  </si>
  <si>
    <t>Elliot Mellung</t>
  </si>
  <si>
    <t>Ture Sjögren</t>
  </si>
  <si>
    <t>Olle Sjögren</t>
  </si>
  <si>
    <t>10</t>
  </si>
  <si>
    <t>12</t>
  </si>
  <si>
    <t>13</t>
  </si>
  <si>
    <t>09</t>
  </si>
  <si>
    <t>Bella Johansson</t>
  </si>
  <si>
    <t>Lina Enberg</t>
  </si>
  <si>
    <t>Julia Nordblad Herou</t>
  </si>
  <si>
    <t>Liv Nordblad Herou</t>
  </si>
  <si>
    <t>Lilly Alden</t>
  </si>
  <si>
    <t>Annie Alden</t>
  </si>
  <si>
    <t>Bella Alden</t>
  </si>
  <si>
    <t>Elsa Malmqvist</t>
  </si>
  <si>
    <t>Felicia Källving</t>
  </si>
  <si>
    <t>11</t>
  </si>
  <si>
    <t>Evelina Lennert</t>
  </si>
  <si>
    <t>Alicia Lennert</t>
  </si>
  <si>
    <t>Emma Norgren</t>
  </si>
  <si>
    <t>Tilda Kylander</t>
  </si>
  <si>
    <t>Hilda Fors</t>
  </si>
  <si>
    <t>Klara Sjöström Sneen</t>
  </si>
  <si>
    <t>Wilja Blomfeldt</t>
  </si>
  <si>
    <t>Filippa Norgren</t>
  </si>
  <si>
    <t>Molly Gällström</t>
  </si>
  <si>
    <t>Thea Asp</t>
  </si>
  <si>
    <t>Thyra Magnusson</t>
  </si>
  <si>
    <t>Astrid Hussfelt</t>
  </si>
  <si>
    <t>Saga Kylander</t>
  </si>
  <si>
    <t>Linea Mellung</t>
  </si>
  <si>
    <t>Ellen Wikberg</t>
  </si>
  <si>
    <t>Selma Montin</t>
  </si>
  <si>
    <t>Astrid Månsson</t>
  </si>
  <si>
    <t>Stryken</t>
  </si>
  <si>
    <t>Linda Einarsson</t>
  </si>
  <si>
    <t>500 m</t>
  </si>
  <si>
    <t>??</t>
  </si>
  <si>
    <t>(2,5 km)</t>
  </si>
  <si>
    <t>(5 km)</t>
  </si>
  <si>
    <t>--</t>
  </si>
  <si>
    <t>Kommentar deltävling 7</t>
  </si>
  <si>
    <t>(Kommentar)</t>
  </si>
  <si>
    <t>Tea Trygg</t>
  </si>
  <si>
    <t>Fyll i tiden för löparen i timmar, minuter och sekunder, med ett kolon (:) emellan.</t>
  </si>
  <si>
    <t>Till höger finns kolumner för eventuella kommentarer. Fyll i t.ex. om någon springer annan sträcka än den klass de tillhör, eller om deltagare i H17/D17 springer 5 eller 9 km.</t>
  </si>
  <si>
    <t>Om inte raderna räcker, glöm inte att kopiera ner formlerna i de övriga kolumnerna.</t>
  </si>
  <si>
    <t>Gör sedan om detta för samtliga klasser. För klasserna H17 &amp; D17 får man manuellt dela upp i 5 resp. 9 km.</t>
  </si>
  <si>
    <r>
      <t xml:space="preserve">Högerklicka i den cellen och välj  </t>
    </r>
    <r>
      <rPr>
        <b/>
        <sz val="10"/>
        <color theme="1"/>
        <rFont val="Calibri"/>
        <family val="2"/>
        <scheme val="minor"/>
      </rPr>
      <t>"klistra in värden"</t>
    </r>
    <r>
      <rPr>
        <sz val="10"/>
        <color theme="1"/>
        <rFont val="Calibri"/>
        <family val="2"/>
        <scheme val="minor"/>
      </rPr>
      <t>. Väljs vanligt "klistra in" så ändras även kantlinjer etc.</t>
    </r>
  </si>
  <si>
    <t>Eventuella justeringar innan utskrift:</t>
  </si>
  <si>
    <t>Deltagare som ej finns med kan läggas till nederst i listan. Behövs fler rader, se till att kopiera en befintlig rad så att alla formler kommer med. (Nödvändigt för tidrapporteringen.)</t>
  </si>
  <si>
    <t>Eventuellt kan fler rader behövas läggas till innan man klistrar in.</t>
  </si>
  <si>
    <t>På utskriftsfliken finns inga formler så allt kan flyttas om det behövs för att snygga till.</t>
  </si>
  <si>
    <t>Det kan behövas tas bort tomma rader eller läggas till rader för att slippa få klasserna uppdelade på två sidor.</t>
  </si>
  <si>
    <t>H16 5,0 km</t>
  </si>
  <si>
    <t>D16 5,0 km</t>
  </si>
  <si>
    <t>H17 5,0 km</t>
  </si>
  <si>
    <t>D17 5,0 km</t>
  </si>
  <si>
    <t>D17 9,0 km</t>
  </si>
  <si>
    <t>H17 9,0 km</t>
  </si>
  <si>
    <t>Matilda Blomkvist</t>
  </si>
  <si>
    <t>Hjälpare</t>
  </si>
  <si>
    <t>mail</t>
  </si>
  <si>
    <t>peter.bergkvist@norconsult.com</t>
  </si>
  <si>
    <t>Leif Sjöström</t>
  </si>
  <si>
    <t>bjorn.mannerstedt@telia.com</t>
  </si>
  <si>
    <t>Gudmundsson/Jaktlund</t>
  </si>
  <si>
    <t>Jaktlund</t>
  </si>
  <si>
    <t>elisabeth.gudmundsson@swipnet.se</t>
  </si>
  <si>
    <t xml:space="preserve">Heldt - Cassel </t>
  </si>
  <si>
    <t>the@du.se</t>
  </si>
  <si>
    <t>Jernberg</t>
  </si>
  <si>
    <t>edy.jernberg@se.abb.com</t>
  </si>
  <si>
    <t>helene.karlsson@se.abb.com</t>
  </si>
  <si>
    <t>Kalldahl</t>
  </si>
  <si>
    <t>070 387 80 58</t>
  </si>
  <si>
    <t>calle.kalldal@securitas.se</t>
  </si>
  <si>
    <t>fredrik.k.persson@se.abb.com</t>
  </si>
  <si>
    <t>jens.sofia@gmail.com</t>
  </si>
  <si>
    <t>Ejnarsson</t>
  </si>
  <si>
    <t>magnus.einarsson@sparakvittot.se</t>
  </si>
  <si>
    <t xml:space="preserve">Bransell </t>
  </si>
  <si>
    <t>Lewerentz 076-7640336</t>
  </si>
  <si>
    <t>p.bransell@hotmail.com</t>
  </si>
  <si>
    <t>Agnes</t>
  </si>
  <si>
    <t>Adam</t>
  </si>
  <si>
    <t>Karlsson</t>
  </si>
  <si>
    <t>Miram</t>
  </si>
  <si>
    <t>Lahr</t>
  </si>
  <si>
    <t>Albin</t>
  </si>
  <si>
    <t>Andersson</t>
  </si>
  <si>
    <t>Augustsson</t>
  </si>
  <si>
    <t>Fahlen</t>
  </si>
  <si>
    <t>Lewerentz</t>
  </si>
  <si>
    <t>Pihlström</t>
  </si>
  <si>
    <t>Alexander</t>
  </si>
  <si>
    <t>Ernström</t>
  </si>
  <si>
    <t>Hellman</t>
  </si>
  <si>
    <t>Lindberg</t>
  </si>
  <si>
    <t>Alfred</t>
  </si>
  <si>
    <t>Bransell</t>
  </si>
  <si>
    <t>Bratt</t>
  </si>
  <si>
    <t>Alice</t>
  </si>
  <si>
    <t>Abrahamsson</t>
  </si>
  <si>
    <t>Cassel</t>
  </si>
  <si>
    <t>Alicia</t>
  </si>
  <si>
    <t>Alma</t>
  </si>
  <si>
    <t>Jönsén</t>
  </si>
  <si>
    <t>Zetterlund</t>
  </si>
  <si>
    <t>Alva</t>
  </si>
  <si>
    <t>Sundh</t>
  </si>
  <si>
    <t>Alvin</t>
  </si>
  <si>
    <t>Eriksson</t>
  </si>
  <si>
    <t>Gällström</t>
  </si>
  <si>
    <t>Amanda</t>
  </si>
  <si>
    <t>Böjer</t>
  </si>
  <si>
    <t>Rönngren</t>
  </si>
  <si>
    <t>Anders</t>
  </si>
  <si>
    <t>Bobäck</t>
  </si>
  <si>
    <t>Nord</t>
  </si>
  <si>
    <t>André</t>
  </si>
  <si>
    <t>Östman</t>
  </si>
  <si>
    <t>Andreas</t>
  </si>
  <si>
    <t>Danielsson</t>
  </si>
  <si>
    <t>Hörle</t>
  </si>
  <si>
    <t>Sjöberg</t>
  </si>
  <si>
    <t>Angelica</t>
  </si>
  <si>
    <t>Jansson</t>
  </si>
  <si>
    <t>Anki</t>
  </si>
  <si>
    <t>Gudmundsson</t>
  </si>
  <si>
    <t>Anna</t>
  </si>
  <si>
    <t>Hahne</t>
  </si>
  <si>
    <t>Krysén</t>
  </si>
  <si>
    <t>Tynelius</t>
  </si>
  <si>
    <t>Annelie</t>
  </si>
  <si>
    <t>Liljedahl</t>
  </si>
  <si>
    <t>Anton</t>
  </si>
  <si>
    <t>Ekström</t>
  </si>
  <si>
    <t>Löfgren</t>
  </si>
  <si>
    <t>Arvid</t>
  </si>
  <si>
    <t>From</t>
  </si>
  <si>
    <t>Wiklander</t>
  </si>
  <si>
    <t>Astrid</t>
  </si>
  <si>
    <t>Axel</t>
  </si>
  <si>
    <t>Jacobsson</t>
  </si>
  <si>
    <t>Larsson</t>
  </si>
  <si>
    <t>Leander</t>
  </si>
  <si>
    <t>Schollin</t>
  </si>
  <si>
    <t>Benjamin</t>
  </si>
  <si>
    <t>Hjertström</t>
  </si>
  <si>
    <t>Benny</t>
  </si>
  <si>
    <t>Morén</t>
  </si>
  <si>
    <t>Birgitta</t>
  </si>
  <si>
    <t>Thorberg</t>
  </si>
  <si>
    <t>Björn</t>
  </si>
  <si>
    <t>Calle</t>
  </si>
  <si>
    <t>Kalldal</t>
  </si>
  <si>
    <t>Carina</t>
  </si>
  <si>
    <t>Dahlström</t>
  </si>
  <si>
    <t>Carl</t>
  </si>
  <si>
    <t>Norgren</t>
  </si>
  <si>
    <t>Carola</t>
  </si>
  <si>
    <t>Enberg</t>
  </si>
  <si>
    <t>Carolina</t>
  </si>
  <si>
    <t>Oberle</t>
  </si>
  <si>
    <t>Caroline</t>
  </si>
  <si>
    <t>Eklöv</t>
  </si>
  <si>
    <t>Cecilia</t>
  </si>
  <si>
    <t>Djerf</t>
  </si>
  <si>
    <t>Fälldin</t>
  </si>
  <si>
    <t>Lundin</t>
  </si>
  <si>
    <t>Celine</t>
  </si>
  <si>
    <t>Kramer</t>
  </si>
  <si>
    <t>Charlie</t>
  </si>
  <si>
    <t>Charlotta</t>
  </si>
  <si>
    <t>Mellegård</t>
  </si>
  <si>
    <t>Christer</t>
  </si>
  <si>
    <t>Svedberg</t>
  </si>
  <si>
    <t>Dan</t>
  </si>
  <si>
    <t>Nordgren</t>
  </si>
  <si>
    <t>Daniel</t>
  </si>
  <si>
    <t>Hellquist</t>
  </si>
  <si>
    <t>Moren</t>
  </si>
  <si>
    <t>Pettersson</t>
  </si>
  <si>
    <t>Salinas</t>
  </si>
  <si>
    <t>David</t>
  </si>
  <si>
    <t>Cederlöv</t>
  </si>
  <si>
    <t>Eklund</t>
  </si>
  <si>
    <t>Müller</t>
  </si>
  <si>
    <t>Shearer</t>
  </si>
  <si>
    <t>Ebba</t>
  </si>
  <si>
    <t>Einarsson</t>
  </si>
  <si>
    <t>Liinanki</t>
  </si>
  <si>
    <t>Rydberg</t>
  </si>
  <si>
    <t>Sundqvist</t>
  </si>
  <si>
    <t>Elena</t>
  </si>
  <si>
    <t>Berdysheva</t>
  </si>
  <si>
    <t>Elias</t>
  </si>
  <si>
    <t>Lundgren</t>
  </si>
  <si>
    <t>Vestbro</t>
  </si>
  <si>
    <t>Vikersjö</t>
  </si>
  <si>
    <t>Elin</t>
  </si>
  <si>
    <t>Ek</t>
  </si>
  <si>
    <t>Ekman</t>
  </si>
  <si>
    <t>Josefsson</t>
  </si>
  <si>
    <t>Kjellenberg</t>
  </si>
  <si>
    <t>Schmidt</t>
  </si>
  <si>
    <t>Elina</t>
  </si>
  <si>
    <t>Kangas</t>
  </si>
  <si>
    <t>Elinor</t>
  </si>
  <si>
    <t>Jakobsson</t>
  </si>
  <si>
    <t>Elis</t>
  </si>
  <si>
    <t>Hindrikes</t>
  </si>
  <si>
    <t>Elisa</t>
  </si>
  <si>
    <t>Nyyssönen</t>
  </si>
  <si>
    <t>Elisabeth</t>
  </si>
  <si>
    <t>Ella</t>
  </si>
  <si>
    <t>Värestam</t>
  </si>
  <si>
    <t>Ellen</t>
  </si>
  <si>
    <t>Byrén</t>
  </si>
  <si>
    <t>Elsa</t>
  </si>
  <si>
    <t>Elvira</t>
  </si>
  <si>
    <t>Qvistberg</t>
  </si>
  <si>
    <t>Emanuel</t>
  </si>
  <si>
    <t>Emil</t>
  </si>
  <si>
    <t>Kylander</t>
  </si>
  <si>
    <t>Skog</t>
  </si>
  <si>
    <t>Emilia</t>
  </si>
  <si>
    <t>Emma</t>
  </si>
  <si>
    <t>Lundberg</t>
  </si>
  <si>
    <t>Nordqvist</t>
  </si>
  <si>
    <t>Samuelsson</t>
  </si>
  <si>
    <t>Emmi</t>
  </si>
  <si>
    <t>Erik</t>
  </si>
  <si>
    <t>Falk</t>
  </si>
  <si>
    <t>Gabrielsson</t>
  </si>
  <si>
    <t>Kemppainen</t>
  </si>
  <si>
    <t>Nilsson</t>
  </si>
  <si>
    <t>Petersson</t>
  </si>
  <si>
    <t>Eskil</t>
  </si>
  <si>
    <t>Eva</t>
  </si>
  <si>
    <t>Olsson</t>
  </si>
  <si>
    <t>Borg</t>
  </si>
  <si>
    <t>Evelina</t>
  </si>
  <si>
    <t>Fanny</t>
  </si>
  <si>
    <t>Holmqvist</t>
  </si>
  <si>
    <t>Viktorsson</t>
  </si>
  <si>
    <t>Filip</t>
  </si>
  <si>
    <t>Granberg</t>
  </si>
  <si>
    <t>Gustavsson</t>
  </si>
  <si>
    <t>Hanberg</t>
  </si>
  <si>
    <t>Filippa</t>
  </si>
  <si>
    <t>Möllberg</t>
  </si>
  <si>
    <t>Frank</t>
  </si>
  <si>
    <t>Runkvist</t>
  </si>
  <si>
    <t>Fredrik</t>
  </si>
  <si>
    <t>Freja</t>
  </si>
  <si>
    <t>Magnusson</t>
  </si>
  <si>
    <t>Frida</t>
  </si>
  <si>
    <t>Lannhard</t>
  </si>
  <si>
    <t>Gunilla</t>
  </si>
  <si>
    <t>Bolinder</t>
  </si>
  <si>
    <t>Gunnel</t>
  </si>
  <si>
    <t>Lindgren</t>
  </si>
  <si>
    <t>Gustav</t>
  </si>
  <si>
    <t>Radbrandt</t>
  </si>
  <si>
    <t>Göran</t>
  </si>
  <si>
    <t>Torshage</t>
  </si>
  <si>
    <t>Hanna</t>
  </si>
  <si>
    <t>Johansson</t>
  </si>
  <si>
    <t>Wahlqvist</t>
  </si>
  <si>
    <t>Hans</t>
  </si>
  <si>
    <t>Hedda</t>
  </si>
  <si>
    <t>Anulf</t>
  </si>
  <si>
    <t>Helen</t>
  </si>
  <si>
    <t>Henrik</t>
  </si>
  <si>
    <t>Malmkvist</t>
  </si>
  <si>
    <t>Spjut</t>
  </si>
  <si>
    <t>Henry</t>
  </si>
  <si>
    <t>Svens</t>
  </si>
  <si>
    <t>Wittler</t>
  </si>
  <si>
    <t>Hilda</t>
  </si>
  <si>
    <t>Olhans</t>
  </si>
  <si>
    <t>Hilding</t>
  </si>
  <si>
    <t>Hugo</t>
  </si>
  <si>
    <t>Bergelin</t>
  </si>
  <si>
    <t>Liljeros</t>
  </si>
  <si>
    <t>Ida</t>
  </si>
  <si>
    <t>Carlsson</t>
  </si>
  <si>
    <t>Kols</t>
  </si>
  <si>
    <t>Olsen</t>
  </si>
  <si>
    <t>Svensson</t>
  </si>
  <si>
    <t>Westholm</t>
  </si>
  <si>
    <t>Ingrid</t>
  </si>
  <si>
    <t>Nyman</t>
  </si>
  <si>
    <t>Isabella</t>
  </si>
  <si>
    <t>Backström</t>
  </si>
  <si>
    <t>Jacob</t>
  </si>
  <si>
    <t>Proffitt</t>
  </si>
  <si>
    <t>Jacqueline</t>
  </si>
  <si>
    <t>Jakob</t>
  </si>
  <si>
    <t>Wedman</t>
  </si>
  <si>
    <t>Jan</t>
  </si>
  <si>
    <t>Norberg</t>
  </si>
  <si>
    <t>Janne</t>
  </si>
  <si>
    <t>Tallgren</t>
  </si>
  <si>
    <t>Jenny</t>
  </si>
  <si>
    <t>Östlin</t>
  </si>
  <si>
    <t>Jens</t>
  </si>
  <si>
    <t>Jesper</t>
  </si>
  <si>
    <t>Jessica</t>
  </si>
  <si>
    <t>Kalles</t>
  </si>
  <si>
    <t>Jill</t>
  </si>
  <si>
    <t>Berglund</t>
  </si>
  <si>
    <t>Joakim</t>
  </si>
  <si>
    <t>Joel</t>
  </si>
  <si>
    <t>Creutzer</t>
  </si>
  <si>
    <t>Johan</t>
  </si>
  <si>
    <t>Mjörnander</t>
  </si>
  <si>
    <t>Winther</t>
  </si>
  <si>
    <t>Johanna</t>
  </si>
  <si>
    <t>Angelin</t>
  </si>
  <si>
    <t>John</t>
  </si>
  <si>
    <t>Foitzik</t>
  </si>
  <si>
    <t>Jonas</t>
  </si>
  <si>
    <t>Jönsen</t>
  </si>
  <si>
    <t>Jonathan</t>
  </si>
  <si>
    <t>Hoxell</t>
  </si>
  <si>
    <t>Karlström</t>
  </si>
  <si>
    <t>Juan</t>
  </si>
  <si>
    <t>Sanchez</t>
  </si>
  <si>
    <t>Julia</t>
  </si>
  <si>
    <t>Lanzieri</t>
  </si>
  <si>
    <t>Julius</t>
  </si>
  <si>
    <t>Hellberg</t>
  </si>
  <si>
    <t>Jörgen</t>
  </si>
  <si>
    <t>Kajsa</t>
  </si>
  <si>
    <t>Grund</t>
  </si>
  <si>
    <t>Malmberg</t>
  </si>
  <si>
    <t>Olenius</t>
  </si>
  <si>
    <t>Karin</t>
  </si>
  <si>
    <t>Karl</t>
  </si>
  <si>
    <t>Karolina</t>
  </si>
  <si>
    <t>Katarina</t>
  </si>
  <si>
    <t>Kerstin</t>
  </si>
  <si>
    <t>Perus</t>
  </si>
  <si>
    <t>Kevin</t>
  </si>
  <si>
    <t>Lanfjärd</t>
  </si>
  <si>
    <t>Salman</t>
  </si>
  <si>
    <t>Kjell</t>
  </si>
  <si>
    <t>Kudsai</t>
  </si>
  <si>
    <t>Kadhem</t>
  </si>
  <si>
    <t>Laila</t>
  </si>
  <si>
    <t>Lars</t>
  </si>
  <si>
    <t>Leif</t>
  </si>
  <si>
    <t>Leonard</t>
  </si>
  <si>
    <t>Liam</t>
  </si>
  <si>
    <t>Nybro</t>
  </si>
  <si>
    <t>Lilly</t>
  </si>
  <si>
    <t>Lina</t>
  </si>
  <si>
    <t>Obermeier</t>
  </si>
  <si>
    <t>Linda</t>
  </si>
  <si>
    <t>Line</t>
  </si>
  <si>
    <t>Linnea</t>
  </si>
  <si>
    <t>Linus</t>
  </si>
  <si>
    <t>Lillqvist</t>
  </si>
  <si>
    <t>Lotta</t>
  </si>
  <si>
    <t>Lovisa</t>
  </si>
  <si>
    <t>Leonardsson</t>
  </si>
  <si>
    <t>Lukas</t>
  </si>
  <si>
    <t>Luna</t>
  </si>
  <si>
    <t>Ohre</t>
  </si>
  <si>
    <t>Lynn</t>
  </si>
  <si>
    <t>Madelene</t>
  </si>
  <si>
    <t>Magnus</t>
  </si>
  <si>
    <t>Lindström</t>
  </si>
  <si>
    <t>Maja</t>
  </si>
  <si>
    <t>Ernebrink</t>
  </si>
  <si>
    <t>Fredriksson</t>
  </si>
  <si>
    <t>Hedman</t>
  </si>
  <si>
    <t>Malin</t>
  </si>
  <si>
    <t>Nyström</t>
  </si>
  <si>
    <t>Malte</t>
  </si>
  <si>
    <t>Marcus</t>
  </si>
  <si>
    <t>Margareta</t>
  </si>
  <si>
    <t>Maria</t>
  </si>
  <si>
    <t>Marie</t>
  </si>
  <si>
    <t>Muller</t>
  </si>
  <si>
    <t>Marine</t>
  </si>
  <si>
    <t>Marita</t>
  </si>
  <si>
    <t>Marius</t>
  </si>
  <si>
    <t>Martina</t>
  </si>
  <si>
    <t>Dufström</t>
  </si>
  <si>
    <t>Matilda</t>
  </si>
  <si>
    <t>Blomkvist</t>
  </si>
  <si>
    <t>Käck</t>
  </si>
  <si>
    <t>Mattias</t>
  </si>
  <si>
    <t>Westman</t>
  </si>
  <si>
    <t>Max</t>
  </si>
  <si>
    <t>Edberg</t>
  </si>
  <si>
    <t>Flodin</t>
  </si>
  <si>
    <t>Melker</t>
  </si>
  <si>
    <t>Mia</t>
  </si>
  <si>
    <t>Mira</t>
  </si>
  <si>
    <t>Moa</t>
  </si>
  <si>
    <t>Edling</t>
  </si>
  <si>
    <t>Garbman</t>
  </si>
  <si>
    <t>Molly</t>
  </si>
  <si>
    <t>Gullbro</t>
  </si>
  <si>
    <t>Monica</t>
  </si>
  <si>
    <t>Natalia</t>
  </si>
  <si>
    <t>Alman</t>
  </si>
  <si>
    <t>Natalie</t>
  </si>
  <si>
    <t>Nellie</t>
  </si>
  <si>
    <t>Nelly</t>
  </si>
  <si>
    <t>Niclas</t>
  </si>
  <si>
    <t>Nils</t>
  </si>
  <si>
    <t>Nina</t>
  </si>
  <si>
    <t>Noell</t>
  </si>
  <si>
    <t>Bergström</t>
  </si>
  <si>
    <t>Nora</t>
  </si>
  <si>
    <t>Nova</t>
  </si>
  <si>
    <t>Fagerheim</t>
  </si>
  <si>
    <t>Ola</t>
  </si>
  <si>
    <t>Olga</t>
  </si>
  <si>
    <t>Rindeskog</t>
  </si>
  <si>
    <t>Oliver</t>
  </si>
  <si>
    <t>Asp</t>
  </si>
  <si>
    <t>Pålsson</t>
  </si>
  <si>
    <t>Oscar</t>
  </si>
  <si>
    <t>Oskar</t>
  </si>
  <si>
    <t>Flygt</t>
  </si>
  <si>
    <t>Nyholm</t>
  </si>
  <si>
    <t>Patrik</t>
  </si>
  <si>
    <t>Pelle</t>
  </si>
  <si>
    <t>Per</t>
  </si>
  <si>
    <t>Askvid</t>
  </si>
  <si>
    <t>Peter</t>
  </si>
  <si>
    <t>Loré</t>
  </si>
  <si>
    <t>Pontus</t>
  </si>
  <si>
    <t>Hamberg</t>
  </si>
  <si>
    <t>Mullergård</t>
  </si>
  <si>
    <t>Ragnhild</t>
  </si>
  <si>
    <t>Rasmus</t>
  </si>
  <si>
    <t>Lanz</t>
  </si>
  <si>
    <t>Ragnarsson</t>
  </si>
  <si>
    <t>Rikard</t>
  </si>
  <si>
    <t>Hjalmar</t>
  </si>
  <si>
    <t>Robert</t>
  </si>
  <si>
    <t>Bergfors</t>
  </si>
  <si>
    <t>Robin</t>
  </si>
  <si>
    <t>Ruth</t>
  </si>
  <si>
    <t>Segerström</t>
  </si>
  <si>
    <t>Saga</t>
  </si>
  <si>
    <t>Sam</t>
  </si>
  <si>
    <t>Samuel</t>
  </si>
  <si>
    <t>Sara</t>
  </si>
  <si>
    <t>Enebrink</t>
  </si>
  <si>
    <t>Sidonie</t>
  </si>
  <si>
    <t>Simon</t>
  </si>
  <si>
    <t>Nyberg</t>
  </si>
  <si>
    <t>Ungsgård</t>
  </si>
  <si>
    <t>Sofia</t>
  </si>
  <si>
    <t>Monk</t>
  </si>
  <si>
    <t>Wasborg</t>
  </si>
  <si>
    <t>Stefan</t>
  </si>
  <si>
    <t>Stina</t>
  </si>
  <si>
    <t>Dernfalk</t>
  </si>
  <si>
    <t>Susanna</t>
  </si>
  <si>
    <t>Susanne</t>
  </si>
  <si>
    <t>Sven</t>
  </si>
  <si>
    <t>Tea</t>
  </si>
  <si>
    <t>Trygg</t>
  </si>
  <si>
    <t>Ted</t>
  </si>
  <si>
    <t>Ellnertz</t>
  </si>
  <si>
    <t>Terese</t>
  </si>
  <si>
    <t>Thea</t>
  </si>
  <si>
    <t>Moen</t>
  </si>
  <si>
    <t>Therese</t>
  </si>
  <si>
    <t>Major</t>
  </si>
  <si>
    <t>Theresia</t>
  </si>
  <si>
    <t>Thomas</t>
  </si>
  <si>
    <t>Berg</t>
  </si>
  <si>
    <t>Tilda</t>
  </si>
  <si>
    <t>Mårtensson</t>
  </si>
  <si>
    <t>Tobias</t>
  </si>
  <si>
    <t>Heldt</t>
  </si>
  <si>
    <t>Tomas</t>
  </si>
  <si>
    <t>Kristoffersson</t>
  </si>
  <si>
    <t>Tommy</t>
  </si>
  <si>
    <t>Tova</t>
  </si>
  <si>
    <t>Olausson</t>
  </si>
  <si>
    <t>Trezor</t>
  </si>
  <si>
    <t>Irakoze</t>
  </si>
  <si>
    <t>Tuva</t>
  </si>
  <si>
    <t>Tyra</t>
  </si>
  <si>
    <t>Ulrika</t>
  </si>
  <si>
    <t>Bäck</t>
  </si>
  <si>
    <t>Weldemariam</t>
  </si>
  <si>
    <t>Haile</t>
  </si>
  <si>
    <t>Viktor</t>
  </si>
  <si>
    <t>Skoglund</t>
  </si>
  <si>
    <t>Wille</t>
  </si>
  <si>
    <t>Villemo</t>
  </si>
  <si>
    <t>William</t>
  </si>
  <si>
    <t>Lindblad</t>
  </si>
  <si>
    <t>Willma</t>
  </si>
  <si>
    <t>Vilma</t>
  </si>
  <si>
    <t>Wilmer</t>
  </si>
  <si>
    <t>Arnoldsson</t>
  </si>
  <si>
    <t>Vincent</t>
  </si>
  <si>
    <t>Risberg</t>
  </si>
  <si>
    <t>Vivianne</t>
  </si>
  <si>
    <t>Yasmin</t>
  </si>
  <si>
    <t>Screech</t>
  </si>
  <si>
    <t>Ylva</t>
  </si>
  <si>
    <t>Åsa</t>
  </si>
  <si>
    <t>Qvarfordt</t>
  </si>
  <si>
    <t>Örjan</t>
  </si>
  <si>
    <t>Backelin</t>
  </si>
  <si>
    <t>Lennert</t>
  </si>
  <si>
    <t>Lindlöf</t>
  </si>
  <si>
    <t>Amelia</t>
  </si>
  <si>
    <t>Barkgård</t>
  </si>
  <si>
    <t>Annie</t>
  </si>
  <si>
    <t>Alden</t>
  </si>
  <si>
    <t>Hussfelt</t>
  </si>
  <si>
    <t>Månsson</t>
  </si>
  <si>
    <t>Bella</t>
  </si>
  <si>
    <t>Clara</t>
  </si>
  <si>
    <t>Cornelia</t>
  </si>
  <si>
    <t>Elida</t>
  </si>
  <si>
    <t>Prescher</t>
  </si>
  <si>
    <t>Wikberg</t>
  </si>
  <si>
    <t>Malmqvist</t>
  </si>
  <si>
    <t>Sjöström - Sneen</t>
  </si>
  <si>
    <t>Emmelie</t>
  </si>
  <si>
    <t>Felicia</t>
  </si>
  <si>
    <t>Källving</t>
  </si>
  <si>
    <t>Sääväälä</t>
  </si>
  <si>
    <t>Fors</t>
  </si>
  <si>
    <t>Norman</t>
  </si>
  <si>
    <t>Jolina</t>
  </si>
  <si>
    <t>Nordblad Herou</t>
  </si>
  <si>
    <t>Klara</t>
  </si>
  <si>
    <t>Sjöström Sneen</t>
  </si>
  <si>
    <t>Linea</t>
  </si>
  <si>
    <t>Mellung</t>
  </si>
  <si>
    <t>Liv</t>
  </si>
  <si>
    <t>Livia</t>
  </si>
  <si>
    <t>Drottesjö</t>
  </si>
  <si>
    <t>Lucia</t>
  </si>
  <si>
    <t>Halvarsson</t>
  </si>
  <si>
    <t>Höök</t>
  </si>
  <si>
    <t>Almqvist</t>
  </si>
  <si>
    <t>Selma</t>
  </si>
  <si>
    <t>Montin</t>
  </si>
  <si>
    <t>Signe</t>
  </si>
  <si>
    <t>Sofie</t>
  </si>
  <si>
    <t>Thindra</t>
  </si>
  <si>
    <t>Österberg</t>
  </si>
  <si>
    <t>Thyra</t>
  </si>
  <si>
    <t>Tilde</t>
  </si>
  <si>
    <t>Tile</t>
  </si>
  <si>
    <t>Ekman - Bergelin</t>
  </si>
  <si>
    <t>Sandberg</t>
  </si>
  <si>
    <t>Wilja</t>
  </si>
  <si>
    <t>Blomfeldt</t>
  </si>
  <si>
    <t>Halvardsson</t>
  </si>
  <si>
    <t>Conny</t>
  </si>
  <si>
    <t>Brännvall</t>
  </si>
  <si>
    <t>Dennis</t>
  </si>
  <si>
    <t>Dufva</t>
  </si>
  <si>
    <t>Edvin</t>
  </si>
  <si>
    <t>Elliot</t>
  </si>
  <si>
    <t>Henriksson</t>
  </si>
  <si>
    <t>Norgen</t>
  </si>
  <si>
    <t>Harry</t>
  </si>
  <si>
    <t>Isac</t>
  </si>
  <si>
    <t>Ahlman</t>
  </si>
  <si>
    <t>Helin</t>
  </si>
  <si>
    <t>Boman</t>
  </si>
  <si>
    <t>Falk Johansson</t>
  </si>
  <si>
    <t>Melvin</t>
  </si>
  <si>
    <t>Serlander</t>
  </si>
  <si>
    <t>Milton</t>
  </si>
  <si>
    <t>Martinsson</t>
  </si>
  <si>
    <t>Olle</t>
  </si>
  <si>
    <t>Sjögren</t>
  </si>
  <si>
    <t>Sebastian</t>
  </si>
  <si>
    <t>Ungegård</t>
  </si>
  <si>
    <t>Ture</t>
  </si>
  <si>
    <t>Viggo</t>
  </si>
  <si>
    <t>Åsberg</t>
  </si>
  <si>
    <t>Messing</t>
  </si>
  <si>
    <t>Efternamn</t>
  </si>
  <si>
    <t xml:space="preserve"> </t>
  </si>
  <si>
    <t>Thyra Sandberg</t>
  </si>
  <si>
    <t>Amanda Norrgård</t>
  </si>
  <si>
    <t>Norrgård</t>
  </si>
  <si>
    <t>Tore Sjögren</t>
  </si>
  <si>
    <t>Tore</t>
  </si>
  <si>
    <t>Elliot Magnusson</t>
  </si>
  <si>
    <t>Stefan Andersson</t>
  </si>
  <si>
    <t>Gustaf</t>
  </si>
  <si>
    <t>Petnook</t>
  </si>
  <si>
    <t>Liam Petnook</t>
  </si>
  <si>
    <t>Viktor Petersson</t>
  </si>
  <si>
    <t>Teodor Messing</t>
  </si>
  <si>
    <t>Teodor</t>
  </si>
  <si>
    <t>Hellin</t>
  </si>
  <si>
    <t>Charlie Magnusson</t>
  </si>
  <si>
    <t>Malte Forssparre</t>
  </si>
  <si>
    <t>Malta</t>
  </si>
  <si>
    <t>Forssparre</t>
  </si>
  <si>
    <t>Olof Forsberg</t>
  </si>
  <si>
    <t>Olof</t>
  </si>
  <si>
    <t>Forsberg</t>
  </si>
  <si>
    <t>Malva Johansson</t>
  </si>
  <si>
    <t>Malva</t>
  </si>
  <si>
    <t>Elin Lindberg</t>
  </si>
  <si>
    <t>Livia Ohre-Lindberg</t>
  </si>
  <si>
    <t>Ohre-Lindberg</t>
  </si>
  <si>
    <t>Lisen Hellin</t>
  </si>
  <si>
    <t>Lisen</t>
  </si>
  <si>
    <t>Sigrid Forsberg</t>
  </si>
  <si>
    <t>Sigrid</t>
  </si>
  <si>
    <t>Jakob Hellin</t>
  </si>
  <si>
    <t>Evelina Lenert</t>
  </si>
  <si>
    <t>Lenert</t>
  </si>
  <si>
    <t>Victor Faraasen</t>
  </si>
  <si>
    <t>Victor</t>
  </si>
  <si>
    <t>Faraasen</t>
  </si>
  <si>
    <t>Alexander Larsson</t>
  </si>
  <si>
    <t>Eskil Andersson</t>
  </si>
  <si>
    <t>Emilia Nordgren</t>
  </si>
  <si>
    <t>Alicia Lenert</t>
  </si>
  <si>
    <t>Rebecka Larson</t>
  </si>
  <si>
    <t>Rebecka</t>
  </si>
  <si>
    <t>Petnnok</t>
  </si>
  <si>
    <t>Samuel Larsson</t>
  </si>
  <si>
    <t>Adam Fagerheim</t>
  </si>
  <si>
    <t>Johan Halvarsson</t>
  </si>
  <si>
    <t>Tomas Lindberg</t>
  </si>
  <si>
    <t>Helen Salinas</t>
  </si>
  <si>
    <t>Emmi Salinas</t>
  </si>
  <si>
    <t>:04:42</t>
  </si>
  <si>
    <t>Casper</t>
  </si>
  <si>
    <t>Casper Rydberg</t>
  </si>
  <si>
    <t>Liam Petnoak</t>
  </si>
  <si>
    <t>Robert Magnusson</t>
  </si>
  <si>
    <t>Maja Skog</t>
  </si>
  <si>
    <t>Ronkainen</t>
  </si>
  <si>
    <t>Alma Ronkainen</t>
  </si>
  <si>
    <t>Kerstin Nilsson</t>
  </si>
  <si>
    <t>Hugo Holmgren</t>
  </si>
  <si>
    <t>Holmgren</t>
  </si>
  <si>
    <t>Gustav Holmgren</t>
  </si>
  <si>
    <t>Sven Holmgren</t>
  </si>
  <si>
    <t>24:52</t>
  </si>
  <si>
    <t>25:07</t>
  </si>
  <si>
    <t>30:20</t>
  </si>
  <si>
    <t>30:36</t>
  </si>
  <si>
    <t>31:05</t>
  </si>
  <si>
    <t>31:50</t>
  </si>
  <si>
    <t>48:05</t>
  </si>
  <si>
    <t>Alexander Larsson /(H6)</t>
  </si>
  <si>
    <t>Viktor Faraasen</t>
  </si>
  <si>
    <t>Edvin Hellkvist</t>
  </si>
  <si>
    <t>Alexander Johansson</t>
  </si>
  <si>
    <t>Klara Gudmundsson</t>
  </si>
  <si>
    <t>Ida Edling</t>
  </si>
  <si>
    <t>Wilja Blomfeldt Enhol</t>
  </si>
  <si>
    <t>1 km</t>
  </si>
  <si>
    <t xml:space="preserve">På rosa flik fylls startnummer i för löpare i klasserna H06 &amp; D06, förslagsvis separat på utskriven lista. </t>
  </si>
  <si>
    <t xml:space="preserve">Om något barn vill springa längre än 500 m kan man göra det men barnet får inte byta klass. </t>
  </si>
  <si>
    <t>Vid Anmälan: OBS! Ingen tidtagning för barn födda -09 eller senare. (tidtagning sker först det år man fyller 7 år)</t>
  </si>
  <si>
    <t>De föräldrar som vill att sitt barn skall springa längre än 500 m och på tid får själva hålla reda på tiden. Ingen tidsredovisning för de som är 6 år och yngre.</t>
  </si>
  <si>
    <t>4.08</t>
  </si>
  <si>
    <t>4.13</t>
  </si>
  <si>
    <t>4.17</t>
  </si>
  <si>
    <t>4.25</t>
  </si>
  <si>
    <t>4.44</t>
  </si>
  <si>
    <t>4.47</t>
  </si>
  <si>
    <t>4.57</t>
  </si>
  <si>
    <t>5.11</t>
  </si>
  <si>
    <t>5.26</t>
  </si>
  <si>
    <t>5.38</t>
  </si>
  <si>
    <t>5.39</t>
  </si>
  <si>
    <t>5.41</t>
  </si>
  <si>
    <t>5.47</t>
  </si>
  <si>
    <t>5.49</t>
  </si>
  <si>
    <t>5.59</t>
  </si>
  <si>
    <t>6.19</t>
  </si>
  <si>
    <t>6.25</t>
  </si>
  <si>
    <t>6.31</t>
  </si>
  <si>
    <t>6.37</t>
  </si>
  <si>
    <t>6.48</t>
  </si>
  <si>
    <t>6.53</t>
  </si>
  <si>
    <t>6.57</t>
  </si>
  <si>
    <t>7.00</t>
  </si>
  <si>
    <t>7.04</t>
  </si>
  <si>
    <t>7.08</t>
  </si>
  <si>
    <t>7.13</t>
  </si>
  <si>
    <t>7.44</t>
  </si>
  <si>
    <t>7.53</t>
  </si>
  <si>
    <t>7.56</t>
  </si>
  <si>
    <t>7.57</t>
  </si>
  <si>
    <t>8.12</t>
  </si>
  <si>
    <t>8.33</t>
  </si>
  <si>
    <t>8.34</t>
  </si>
  <si>
    <t>8.35</t>
  </si>
  <si>
    <t>8.41</t>
  </si>
  <si>
    <t>9.35</t>
  </si>
  <si>
    <t>9.58</t>
  </si>
  <si>
    <t>11.31</t>
  </si>
  <si>
    <t>13.26</t>
  </si>
  <si>
    <t>14.04</t>
  </si>
  <si>
    <t>15.11</t>
  </si>
  <si>
    <t>20.48</t>
  </si>
  <si>
    <t>11.33</t>
  </si>
  <si>
    <t>21.49</t>
  </si>
  <si>
    <t>22.05</t>
  </si>
  <si>
    <t>22.14</t>
  </si>
  <si>
    <t>22.30</t>
  </si>
  <si>
    <t>24.14</t>
  </si>
  <si>
    <t>24.21</t>
  </si>
  <si>
    <t>24.29</t>
  </si>
  <si>
    <t>25.07</t>
  </si>
  <si>
    <t>27.39</t>
  </si>
  <si>
    <t>28.00</t>
  </si>
  <si>
    <t>28.28</t>
  </si>
  <si>
    <t>32.07</t>
  </si>
  <si>
    <t>32.27</t>
  </si>
  <si>
    <t>33.43</t>
  </si>
  <si>
    <t>36.50</t>
  </si>
  <si>
    <t>40.20</t>
  </si>
  <si>
    <t>50.45</t>
  </si>
  <si>
    <t>Alfred Fredriksson</t>
  </si>
  <si>
    <t>Ivar Wijk</t>
  </si>
  <si>
    <t>Ivar</t>
  </si>
  <si>
    <t>Wijk</t>
  </si>
  <si>
    <t>Efraim</t>
  </si>
  <si>
    <t>Efraim Wijk</t>
  </si>
  <si>
    <t>Daniel Wikberg</t>
  </si>
  <si>
    <t>9km</t>
  </si>
  <si>
    <t>Daniel Wikberg (9km)</t>
  </si>
  <si>
    <t>Björn Mannerstedt (9km)</t>
  </si>
  <si>
    <t>Alexander Karlsson (9km)</t>
  </si>
  <si>
    <t>Kommentar deltävling 8</t>
  </si>
  <si>
    <t>Kommentar deltävling 9</t>
  </si>
  <si>
    <t>Kommentar deltävling 10</t>
  </si>
  <si>
    <t>Kommentar deltävling 11</t>
  </si>
  <si>
    <t>Jan Nordqvist</t>
  </si>
  <si>
    <t>Marcus Malmqvist</t>
  </si>
  <si>
    <t>4.09</t>
  </si>
  <si>
    <t>4.12</t>
  </si>
  <si>
    <t>4.27</t>
  </si>
  <si>
    <t>4.30</t>
  </si>
  <si>
    <t>4.39</t>
  </si>
  <si>
    <t>4.49</t>
  </si>
  <si>
    <t>4.50</t>
  </si>
  <si>
    <t>4.53</t>
  </si>
  <si>
    <t>4.56</t>
  </si>
  <si>
    <t>4.58</t>
  </si>
  <si>
    <t>5.27</t>
  </si>
  <si>
    <t>5.33</t>
  </si>
  <si>
    <t>5.54</t>
  </si>
  <si>
    <t>6.35</t>
  </si>
  <si>
    <t>6.42</t>
  </si>
  <si>
    <t>7.02</t>
  </si>
  <si>
    <t>7.19</t>
  </si>
  <si>
    <t>7.42</t>
  </si>
  <si>
    <t>7.54</t>
  </si>
  <si>
    <t>8.03</t>
  </si>
  <si>
    <t>10.20</t>
  </si>
  <si>
    <t>11.05</t>
  </si>
  <si>
    <t>11.08</t>
  </si>
  <si>
    <t>11.23</t>
  </si>
  <si>
    <t>13.17</t>
  </si>
  <si>
    <t>15.00</t>
  </si>
  <si>
    <t>21.15</t>
  </si>
  <si>
    <t>21.35</t>
  </si>
  <si>
    <t>21.43</t>
  </si>
  <si>
    <t>22.21</t>
  </si>
  <si>
    <t>23.28</t>
  </si>
  <si>
    <t>24.23</t>
  </si>
  <si>
    <t>24.48</t>
  </si>
  <si>
    <t>25.01</t>
  </si>
  <si>
    <t>25.02</t>
  </si>
  <si>
    <t>26.14</t>
  </si>
  <si>
    <t>26.54</t>
  </si>
  <si>
    <t>27.02</t>
  </si>
  <si>
    <t>27.17</t>
  </si>
  <si>
    <t>30.48</t>
  </si>
  <si>
    <t>30.49</t>
  </si>
  <si>
    <t>39.18</t>
  </si>
  <si>
    <t>40.31</t>
  </si>
  <si>
    <t>Startnummer</t>
  </si>
  <si>
    <t>070-5782228; 070-6213426</t>
  </si>
  <si>
    <t>Jernberg; Alander</t>
  </si>
  <si>
    <t>072-7272050</t>
  </si>
  <si>
    <t>ola.augustsson@me.com</t>
  </si>
  <si>
    <t>Ronja</t>
  </si>
  <si>
    <t>Linnea Ninganza</t>
  </si>
  <si>
    <t>Ninganza</t>
  </si>
  <si>
    <t>Ronja Ninganza</t>
  </si>
  <si>
    <t>Lovisa Ninganza</t>
  </si>
  <si>
    <t>Agustin Ninganza</t>
  </si>
  <si>
    <t>Agustin</t>
  </si>
  <si>
    <t>Medhanie</t>
  </si>
  <si>
    <t>Medhanie Asgedom</t>
  </si>
  <si>
    <t>Asgedom</t>
  </si>
  <si>
    <t>5km</t>
  </si>
  <si>
    <t>DNF</t>
  </si>
  <si>
    <t>5 km</t>
  </si>
  <si>
    <t>Kim Andersson</t>
  </si>
  <si>
    <t>Kim</t>
  </si>
  <si>
    <t>3.56</t>
  </si>
  <si>
    <t>4.03</t>
  </si>
  <si>
    <t>4.19</t>
  </si>
  <si>
    <t>4.31</t>
  </si>
  <si>
    <t>4.36</t>
  </si>
  <si>
    <t>4.52</t>
  </si>
  <si>
    <t>5.01</t>
  </si>
  <si>
    <t>5.03</t>
  </si>
  <si>
    <t>5.05</t>
  </si>
  <si>
    <t>5.12</t>
  </si>
  <si>
    <t>5.19</t>
  </si>
  <si>
    <t>5.24</t>
  </si>
  <si>
    <t>5.25</t>
  </si>
  <si>
    <t>5.35</t>
  </si>
  <si>
    <t>6.03</t>
  </si>
  <si>
    <t>6.04</t>
  </si>
  <si>
    <t>6.23</t>
  </si>
  <si>
    <t>6.29</t>
  </si>
  <si>
    <t>6.54</t>
  </si>
  <si>
    <t>7.32</t>
  </si>
  <si>
    <t>8.30</t>
  </si>
  <si>
    <t>8.32</t>
  </si>
  <si>
    <t>8.59</t>
  </si>
  <si>
    <t>9.54</t>
  </si>
  <si>
    <t>10.17</t>
  </si>
  <si>
    <t>10.41</t>
  </si>
  <si>
    <t>10.42</t>
  </si>
  <si>
    <t>10.49</t>
  </si>
  <si>
    <t>11.55</t>
  </si>
  <si>
    <t>12.03</t>
  </si>
  <si>
    <t>12.54</t>
  </si>
  <si>
    <t>13.39</t>
  </si>
  <si>
    <t>14.00</t>
  </si>
  <si>
    <t>14.33</t>
  </si>
  <si>
    <t>19.46</t>
  </si>
  <si>
    <t>21.30</t>
  </si>
  <si>
    <t>21.36</t>
  </si>
  <si>
    <t>22.15</t>
  </si>
  <si>
    <t>22.47</t>
  </si>
  <si>
    <t>22.56</t>
  </si>
  <si>
    <t>23.49</t>
  </si>
  <si>
    <t>24.36</t>
  </si>
  <si>
    <t>24.47</t>
  </si>
  <si>
    <t>30.55</t>
  </si>
  <si>
    <t>31.30</t>
  </si>
  <si>
    <t>31.34</t>
  </si>
  <si>
    <t>32.54</t>
  </si>
  <si>
    <t>34.53</t>
  </si>
  <si>
    <t>34.55</t>
  </si>
  <si>
    <t>35.58</t>
  </si>
  <si>
    <t>36.04</t>
  </si>
  <si>
    <t>36.08</t>
  </si>
  <si>
    <t>37.47</t>
  </si>
  <si>
    <t>38.27</t>
  </si>
  <si>
    <t>38.52</t>
  </si>
  <si>
    <t>42.34</t>
  </si>
  <si>
    <t>47.38</t>
  </si>
  <si>
    <t>3.54</t>
  </si>
  <si>
    <t>4.01</t>
  </si>
  <si>
    <t>H17 5,0 km EJ KM</t>
  </si>
  <si>
    <t>2,5 KM Marcus Malmqvist</t>
  </si>
  <si>
    <t>H17 9,0 km Öppet KM</t>
  </si>
  <si>
    <t>Kim Andersson 1:a KM</t>
  </si>
  <si>
    <t>Henrik Malmkvist 2:a KM</t>
  </si>
  <si>
    <t>H08 1,0 km KM</t>
  </si>
  <si>
    <t>D08 1,0 km KM</t>
  </si>
  <si>
    <t>H10 1,5 km KM</t>
  </si>
  <si>
    <t>D10 1,5 km KM</t>
  </si>
  <si>
    <t>H12 2,5 km KM</t>
  </si>
  <si>
    <t>D12 2,5 km KM</t>
  </si>
  <si>
    <t>H14 2,5 km KM</t>
  </si>
  <si>
    <t>D14 2,5 km KM</t>
  </si>
  <si>
    <t>H16 5,0 km KM</t>
  </si>
  <si>
    <t>D17 5,0 km KM</t>
  </si>
  <si>
    <t>H35 9,0 km KM</t>
  </si>
  <si>
    <t>Olov Melling</t>
  </si>
  <si>
    <t>Melling</t>
  </si>
  <si>
    <t>04.09</t>
  </si>
  <si>
    <t>04.11</t>
  </si>
  <si>
    <t>04.20</t>
  </si>
  <si>
    <t>04.25</t>
  </si>
  <si>
    <t>04.37</t>
  </si>
  <si>
    <t>04.44</t>
  </si>
  <si>
    <t>04.47</t>
  </si>
  <si>
    <t>04.51</t>
  </si>
  <si>
    <t>04.55</t>
  </si>
  <si>
    <t>05.07</t>
  </si>
  <si>
    <t>05.20</t>
  </si>
  <si>
    <t>05.21</t>
  </si>
  <si>
    <t>05.25</t>
  </si>
  <si>
    <t>05.27</t>
  </si>
  <si>
    <t>05.28</t>
  </si>
  <si>
    <t>05.40</t>
  </si>
  <si>
    <t>05.43</t>
  </si>
  <si>
    <t>05.53</t>
  </si>
  <si>
    <t>06.08</t>
  </si>
  <si>
    <t>06.15</t>
  </si>
  <si>
    <t>06.20</t>
  </si>
  <si>
    <t>06.29</t>
  </si>
  <si>
    <t>06.44</t>
  </si>
  <si>
    <t>06.55</t>
  </si>
  <si>
    <t>06.57</t>
  </si>
  <si>
    <t>06.58</t>
  </si>
  <si>
    <t>07.03</t>
  </si>
  <si>
    <t>07.09</t>
  </si>
  <si>
    <t>07.16</t>
  </si>
  <si>
    <t>07.23</t>
  </si>
  <si>
    <t>08.24</t>
  </si>
  <si>
    <t>08.33</t>
  </si>
  <si>
    <t>09.03</t>
  </si>
  <si>
    <t>09.21</t>
  </si>
  <si>
    <t>09.22</t>
  </si>
  <si>
    <t>09.41</t>
  </si>
  <si>
    <t>09.42</t>
  </si>
  <si>
    <t>09.50</t>
  </si>
  <si>
    <t>10.15</t>
  </si>
  <si>
    <t>11.01</t>
  </si>
  <si>
    <t>11.18</t>
  </si>
  <si>
    <t>11.42</t>
  </si>
  <si>
    <t>16.32</t>
  </si>
  <si>
    <t>18.56</t>
  </si>
  <si>
    <t>19.38</t>
  </si>
  <si>
    <t>21.21</t>
  </si>
  <si>
    <t>21.12</t>
  </si>
  <si>
    <t>21.22</t>
  </si>
  <si>
    <t>24.57</t>
  </si>
  <si>
    <t>31.07</t>
  </si>
  <si>
    <t>37.48</t>
  </si>
  <si>
    <t>39.25</t>
  </si>
  <si>
    <t>36.01</t>
  </si>
  <si>
    <t>Kerstin Löfroth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</si>
</sst>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"/>
  </numFmts>
  <fonts count="25" x14ac:knownFonts="1">
    <font>
      <sz val="11"/>
      <color theme="1"/>
      <name val="Calibri"/>
      <family val="2"/>
      <scheme val="minor"/>
    </font>
    <font>
      <sz val="11"/>
      <color indexed="8"/>
      <name val="Helvetica Neue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indexed="8"/>
      <name val="Helvetica Neue"/>
    </font>
    <font>
      <sz val="14"/>
      <color rgb="FF000000"/>
      <name val="Calibri"/>
      <family val="2"/>
      <scheme val="minor"/>
    </font>
    <font>
      <sz val="14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6"/>
      <color indexed="8"/>
      <name val="Times New Roman"/>
      <family val="1"/>
    </font>
    <font>
      <sz val="12"/>
      <color theme="0" tint="-4.9989318521683403E-2"/>
      <name val="Times New Roman"/>
      <family val="1"/>
    </font>
    <font>
      <sz val="11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Calibri"/>
      <family val="2"/>
      <scheme val="minor"/>
    </font>
    <font>
      <b/>
      <sz val="18"/>
      <color indexed="62"/>
      <name val="Cambria"/>
      <family val="2"/>
    </font>
    <font>
      <b/>
      <sz val="12"/>
      <color indexed="52"/>
      <name val="Calibri"/>
      <family val="2"/>
    </font>
    <font>
      <sz val="12"/>
      <color indexed="17"/>
      <name val="Calibri"/>
      <family val="2"/>
    </font>
    <font>
      <sz val="12"/>
      <color indexed="62"/>
      <name val="Calibri"/>
      <family val="2"/>
    </font>
    <font>
      <b/>
      <sz val="12"/>
      <color indexed="8"/>
      <name val="Calibri"/>
      <family val="2"/>
    </font>
    <font>
      <sz val="14"/>
      <color indexed="8"/>
      <name val="Calibri"/>
      <family val="2"/>
    </font>
    <font>
      <u/>
      <sz val="11"/>
      <color theme="10"/>
      <name val="Helvetica Neue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0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2"/>
      </patternFill>
    </fill>
  </fills>
  <borders count="4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</borders>
  <cellStyleXfs count="61">
    <xf numFmtId="0" fontId="0" fillId="0" borderId="0"/>
    <xf numFmtId="0" fontId="1" fillId="0" borderId="0" applyNumberFormat="0" applyFill="0" applyBorder="0" applyProtection="0">
      <alignment vertical="top"/>
    </xf>
    <xf numFmtId="0" fontId="1" fillId="8" borderId="31" applyNumberFormat="0" applyFont="0" applyAlignment="0" applyProtection="0"/>
    <xf numFmtId="0" fontId="15" fillId="6" borderId="32" applyNumberFormat="0" applyAlignment="0" applyProtection="0"/>
    <xf numFmtId="0" fontId="16" fillId="9" borderId="0" applyNumberFormat="0" applyBorder="0" applyAlignment="0" applyProtection="0"/>
    <xf numFmtId="0" fontId="20" fillId="0" borderId="0" applyNumberFormat="0" applyFill="0" applyBorder="0" applyAlignment="0" applyProtection="0">
      <alignment vertical="top"/>
    </xf>
    <xf numFmtId="0" fontId="17" fillId="7" borderId="32" applyNumberFormat="0" applyAlignment="0" applyProtection="0"/>
    <xf numFmtId="0" fontId="14" fillId="0" borderId="0" applyNumberFormat="0" applyFill="0" applyBorder="0" applyAlignment="0" applyProtection="0"/>
    <xf numFmtId="0" fontId="18" fillId="0" borderId="33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160">
    <xf numFmtId="0" fontId="0" fillId="0" borderId="0" xfId="0"/>
    <xf numFmtId="0" fontId="2" fillId="0" borderId="0" xfId="1" applyFont="1" applyAlignment="1"/>
    <xf numFmtId="0" fontId="3" fillId="0" borderId="0" xfId="1" applyFont="1" applyAlignment="1"/>
    <xf numFmtId="1" fontId="3" fillId="0" borderId="0" xfId="1" applyNumberFormat="1" applyFont="1" applyAlignment="1"/>
    <xf numFmtId="0" fontId="1" fillId="0" borderId="0" xfId="1" applyAlignment="1"/>
    <xf numFmtId="0" fontId="4" fillId="0" borderId="1" xfId="1" applyFont="1" applyBorder="1" applyAlignment="1">
      <alignment horizontal="center"/>
    </xf>
    <xf numFmtId="0" fontId="3" fillId="0" borderId="1" xfId="1" applyFont="1" applyBorder="1" applyAlignment="1"/>
    <xf numFmtId="1" fontId="3" fillId="0" borderId="1" xfId="1" applyNumberFormat="1" applyFont="1" applyBorder="1" applyAlignment="1"/>
    <xf numFmtId="0" fontId="1" fillId="0" borderId="0" xfId="1" applyAlignment="1">
      <alignment horizontal="center"/>
    </xf>
    <xf numFmtId="16" fontId="2" fillId="0" borderId="0" xfId="1" applyNumberFormat="1" applyFont="1" applyAlignment="1"/>
    <xf numFmtId="1" fontId="2" fillId="0" borderId="0" xfId="1" applyNumberFormat="1" applyFont="1" applyAlignment="1"/>
    <xf numFmtId="20" fontId="0" fillId="0" borderId="0" xfId="0" applyNumberFormat="1"/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7" xfId="0" applyBorder="1" applyAlignment="1">
      <alignment horizontal="right"/>
    </xf>
    <xf numFmtId="0" fontId="0" fillId="0" borderId="19" xfId="0" applyBorder="1"/>
    <xf numFmtId="0" fontId="0" fillId="0" borderId="0" xfId="0" applyFill="1"/>
    <xf numFmtId="0" fontId="0" fillId="0" borderId="8" xfId="0" applyFill="1" applyBorder="1"/>
    <xf numFmtId="0" fontId="0" fillId="0" borderId="9" xfId="0" applyFill="1" applyBorder="1"/>
    <xf numFmtId="164" fontId="0" fillId="0" borderId="10" xfId="0" applyNumberFormat="1" applyFill="1" applyBorder="1" applyAlignment="1">
      <alignment horizontal="center"/>
    </xf>
    <xf numFmtId="0" fontId="0" fillId="0" borderId="11" xfId="0" applyNumberFormat="1" applyFill="1" applyBorder="1" applyAlignment="1">
      <alignment horizontal="center"/>
    </xf>
    <xf numFmtId="0" fontId="0" fillId="0" borderId="8" xfId="0" applyNumberFormat="1" applyFill="1" applyBorder="1" applyAlignment="1">
      <alignment horizontal="center"/>
    </xf>
    <xf numFmtId="0" fontId="0" fillId="0" borderId="9" xfId="0" applyNumberFormat="1" applyFill="1" applyBorder="1" applyAlignment="1">
      <alignment horizontal="center"/>
    </xf>
    <xf numFmtId="0" fontId="0" fillId="0" borderId="12" xfId="0" applyNumberFormat="1" applyFill="1" applyBorder="1" applyAlignment="1">
      <alignment horizontal="center"/>
    </xf>
    <xf numFmtId="0" fontId="0" fillId="0" borderId="4" xfId="0" applyFill="1" applyBorder="1"/>
    <xf numFmtId="0" fontId="0" fillId="0" borderId="2" xfId="0" applyFill="1" applyBorder="1"/>
    <xf numFmtId="164" fontId="0" fillId="0" borderId="3" xfId="0" applyNumberFormat="1" applyFill="1" applyBorder="1" applyAlignment="1">
      <alignment horizontal="center"/>
    </xf>
    <xf numFmtId="0" fontId="0" fillId="0" borderId="5" xfId="0" applyNumberFormat="1" applyFill="1" applyBorder="1" applyAlignment="1">
      <alignment horizontal="center"/>
    </xf>
    <xf numFmtId="0" fontId="0" fillId="0" borderId="4" xfId="0" applyNumberFormat="1" applyFill="1" applyBorder="1" applyAlignment="1">
      <alignment horizontal="center"/>
    </xf>
    <xf numFmtId="0" fontId="0" fillId="0" borderId="2" xfId="0" applyNumberFormat="1" applyFill="1" applyBorder="1" applyAlignment="1">
      <alignment horizontal="center"/>
    </xf>
    <xf numFmtId="0" fontId="0" fillId="0" borderId="6" xfId="0" applyNumberFormat="1" applyFill="1" applyBorder="1" applyAlignment="1">
      <alignment horizontal="center"/>
    </xf>
    <xf numFmtId="0" fontId="0" fillId="0" borderId="20" xfId="0" applyBorder="1" applyAlignment="1"/>
    <xf numFmtId="20" fontId="0" fillId="0" borderId="21" xfId="0" applyNumberFormat="1" applyBorder="1"/>
    <xf numFmtId="20" fontId="0" fillId="0" borderId="16" xfId="0" applyNumberFormat="1" applyBorder="1"/>
    <xf numFmtId="0" fontId="0" fillId="0" borderId="18" xfId="0" applyFill="1" applyBorder="1"/>
    <xf numFmtId="164" fontId="0" fillId="0" borderId="22" xfId="0" applyNumberFormat="1" applyFill="1" applyBorder="1" applyAlignment="1">
      <alignment horizontal="center"/>
    </xf>
    <xf numFmtId="0" fontId="0" fillId="0" borderId="18" xfId="0" applyNumberFormat="1" applyFill="1" applyBorder="1" applyAlignment="1">
      <alignment horizontal="center"/>
    </xf>
    <xf numFmtId="0" fontId="0" fillId="0" borderId="13" xfId="0" applyFill="1" applyBorder="1" applyAlignment="1">
      <alignment vertical="center"/>
    </xf>
    <xf numFmtId="0" fontId="0" fillId="0" borderId="14" xfId="0" applyFill="1" applyBorder="1" applyAlignment="1">
      <alignment vertical="center"/>
    </xf>
    <xf numFmtId="164" fontId="0" fillId="0" borderId="15" xfId="0" applyNumberFormat="1" applyFill="1" applyBorder="1" applyAlignment="1">
      <alignment horizontal="center" vertical="center"/>
    </xf>
    <xf numFmtId="0" fontId="0" fillId="0" borderId="13" xfId="0" applyNumberFormat="1" applyFill="1" applyBorder="1" applyAlignment="1">
      <alignment horizontal="center" vertical="top" textRotation="90" wrapText="1"/>
    </xf>
    <xf numFmtId="0" fontId="0" fillId="0" borderId="14" xfId="0" applyNumberFormat="1" applyFill="1" applyBorder="1" applyAlignment="1">
      <alignment horizontal="center" vertical="top" textRotation="90" wrapText="1"/>
    </xf>
    <xf numFmtId="0" fontId="0" fillId="0" borderId="16" xfId="0" applyNumberFormat="1" applyFill="1" applyBorder="1" applyAlignment="1">
      <alignment horizontal="center" vertical="top" textRotation="90" wrapText="1"/>
    </xf>
    <xf numFmtId="0" fontId="0" fillId="0" borderId="7" xfId="0" applyNumberFormat="1" applyFill="1" applyBorder="1" applyAlignment="1">
      <alignment horizontal="center" vertical="center" wrapText="1"/>
    </xf>
    <xf numFmtId="0" fontId="7" fillId="0" borderId="0" xfId="0" applyFont="1"/>
    <xf numFmtId="0" fontId="7" fillId="2" borderId="0" xfId="0" applyFont="1" applyFill="1"/>
    <xf numFmtId="0" fontId="7" fillId="3" borderId="0" xfId="0" applyFont="1" applyFill="1" applyAlignment="1">
      <alignment wrapText="1"/>
    </xf>
    <xf numFmtId="0" fontId="7" fillId="4" borderId="0" xfId="0" applyFont="1" applyFill="1"/>
    <xf numFmtId="0" fontId="7" fillId="4" borderId="0" xfId="0" applyFont="1" applyFill="1" applyAlignment="1">
      <alignment wrapText="1"/>
    </xf>
    <xf numFmtId="0" fontId="7" fillId="3" borderId="0" xfId="0" applyFont="1" applyFill="1"/>
    <xf numFmtId="0" fontId="0" fillId="0" borderId="24" xfId="0" applyFill="1" applyBorder="1"/>
    <xf numFmtId="0" fontId="0" fillId="0" borderId="25" xfId="0" applyFill="1" applyBorder="1"/>
    <xf numFmtId="164" fontId="0" fillId="0" borderId="26" xfId="0" applyNumberFormat="1" applyFill="1" applyBorder="1" applyAlignment="1">
      <alignment horizontal="center"/>
    </xf>
    <xf numFmtId="0" fontId="0" fillId="0" borderId="27" xfId="0" applyNumberFormat="1" applyFill="1" applyBorder="1" applyAlignment="1">
      <alignment horizontal="center"/>
    </xf>
    <xf numFmtId="0" fontId="0" fillId="0" borderId="25" xfId="0" applyNumberFormat="1" applyFill="1" applyBorder="1" applyAlignment="1">
      <alignment horizontal="center"/>
    </xf>
    <xf numFmtId="0" fontId="0" fillId="0" borderId="28" xfId="0" applyNumberFormat="1" applyFill="1" applyBorder="1" applyAlignment="1">
      <alignment horizontal="center"/>
    </xf>
    <xf numFmtId="0" fontId="0" fillId="0" borderId="0" xfId="0" applyFill="1" applyBorder="1"/>
    <xf numFmtId="164" fontId="0" fillId="0" borderId="0" xfId="0" applyNumberFormat="1" applyFill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8" fillId="0" borderId="0" xfId="0" applyFont="1"/>
    <xf numFmtId="0" fontId="9" fillId="0" borderId="20" xfId="1" applyFont="1" applyBorder="1" applyAlignment="1">
      <alignment horizontal="center"/>
    </xf>
    <xf numFmtId="0" fontId="9" fillId="0" borderId="17" xfId="1" applyFont="1" applyBorder="1" applyAlignment="1"/>
    <xf numFmtId="45" fontId="10" fillId="0" borderId="21" xfId="1" applyNumberFormat="1" applyFont="1" applyBorder="1" applyAlignment="1"/>
    <xf numFmtId="0" fontId="11" fillId="0" borderId="0" xfId="1" applyFont="1" applyAlignment="1"/>
    <xf numFmtId="0" fontId="12" fillId="0" borderId="13" xfId="1" applyFont="1" applyBorder="1" applyAlignment="1">
      <alignment horizontal="center"/>
    </xf>
    <xf numFmtId="0" fontId="12" fillId="0" borderId="14" xfId="1" applyFont="1" applyBorder="1" applyAlignment="1"/>
    <xf numFmtId="45" fontId="12" fillId="0" borderId="16" xfId="1" quotePrefix="1" applyNumberFormat="1" applyFont="1" applyBorder="1" applyAlignment="1"/>
    <xf numFmtId="45" fontId="12" fillId="0" borderId="16" xfId="1" applyNumberFormat="1" applyFont="1" applyBorder="1" applyAlignment="1"/>
    <xf numFmtId="0" fontId="12" fillId="0" borderId="23" xfId="1" applyFont="1" applyBorder="1" applyAlignment="1">
      <alignment horizontal="center"/>
    </xf>
    <xf numFmtId="0" fontId="11" fillId="0" borderId="23" xfId="1" applyFont="1" applyBorder="1" applyAlignment="1"/>
    <xf numFmtId="45" fontId="11" fillId="0" borderId="23" xfId="1" applyNumberFormat="1" applyFont="1" applyBorder="1" applyAlignment="1"/>
    <xf numFmtId="0" fontId="11" fillId="0" borderId="18" xfId="1" applyFont="1" applyBorder="1" applyAlignment="1"/>
    <xf numFmtId="45" fontId="11" fillId="0" borderId="18" xfId="1" applyNumberFormat="1" applyFont="1" applyBorder="1" applyAlignment="1"/>
    <xf numFmtId="0" fontId="11" fillId="0" borderId="0" xfId="1" applyFont="1" applyAlignment="1">
      <alignment horizontal="center"/>
    </xf>
    <xf numFmtId="45" fontId="11" fillId="0" borderId="0" xfId="1" applyNumberFormat="1" applyFont="1" applyAlignment="1"/>
    <xf numFmtId="0" fontId="12" fillId="0" borderId="18" xfId="1" applyFont="1" applyBorder="1" applyAlignment="1">
      <alignment horizontal="center"/>
    </xf>
    <xf numFmtId="45" fontId="11" fillId="0" borderId="18" xfId="1" applyNumberFormat="1" applyFont="1" applyBorder="1" applyAlignment="1">
      <alignment horizontal="right"/>
    </xf>
    <xf numFmtId="45" fontId="11" fillId="0" borderId="18" xfId="1" quotePrefix="1" applyNumberFormat="1" applyFont="1" applyBorder="1" applyAlignment="1">
      <alignment horizontal="right"/>
    </xf>
    <xf numFmtId="0" fontId="0" fillId="0" borderId="13" xfId="0" applyNumberFormat="1" applyFont="1" applyFill="1" applyBorder="1" applyAlignment="1">
      <alignment horizontal="center" vertical="top" textRotation="90" wrapText="1"/>
    </xf>
    <xf numFmtId="0" fontId="0" fillId="0" borderId="14" xfId="0" applyNumberFormat="1" applyFont="1" applyFill="1" applyBorder="1" applyAlignment="1">
      <alignment horizontal="center" vertical="top" textRotation="90" wrapText="1"/>
    </xf>
    <xf numFmtId="0" fontId="0" fillId="0" borderId="8" xfId="0" applyNumberFormat="1" applyFont="1" applyFill="1" applyBorder="1" applyAlignment="1">
      <alignment horizontal="center"/>
    </xf>
    <xf numFmtId="0" fontId="0" fillId="0" borderId="9" xfId="0" applyNumberFormat="1" applyFont="1" applyFill="1" applyBorder="1" applyAlignment="1">
      <alignment horizontal="center"/>
    </xf>
    <xf numFmtId="0" fontId="0" fillId="0" borderId="4" xfId="0" applyNumberFormat="1" applyFont="1" applyFill="1" applyBorder="1" applyAlignment="1">
      <alignment horizontal="center"/>
    </xf>
    <xf numFmtId="0" fontId="0" fillId="0" borderId="2" xfId="0" applyNumberFormat="1" applyFont="1" applyFill="1" applyBorder="1" applyAlignment="1">
      <alignment horizontal="center"/>
    </xf>
    <xf numFmtId="0" fontId="0" fillId="0" borderId="18" xfId="0" applyNumberFormat="1" applyFont="1" applyFill="1" applyBorder="1" applyAlignment="1">
      <alignment horizontal="center"/>
    </xf>
    <xf numFmtId="0" fontId="0" fillId="0" borderId="24" xfId="0" applyNumberFormat="1" applyFont="1" applyFill="1" applyBorder="1" applyAlignment="1">
      <alignment horizontal="center"/>
    </xf>
    <xf numFmtId="0" fontId="0" fillId="0" borderId="25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0" fillId="0" borderId="29" xfId="0" applyBorder="1" applyAlignment="1">
      <alignment horizontal="left"/>
    </xf>
    <xf numFmtId="0" fontId="0" fillId="0" borderId="18" xfId="0" applyBorder="1"/>
    <xf numFmtId="0" fontId="0" fillId="0" borderId="30" xfId="0" applyBorder="1" applyAlignment="1">
      <alignment horizontal="left"/>
    </xf>
    <xf numFmtId="45" fontId="0" fillId="0" borderId="18" xfId="0" applyNumberFormat="1" applyBorder="1"/>
    <xf numFmtId="20" fontId="0" fillId="0" borderId="18" xfId="0" applyNumberFormat="1" applyBorder="1"/>
    <xf numFmtId="0" fontId="7" fillId="5" borderId="0" xfId="0" applyFont="1" applyFill="1" applyAlignment="1">
      <alignment wrapText="1"/>
    </xf>
    <xf numFmtId="0" fontId="7" fillId="0" borderId="0" xfId="0" applyFont="1" applyFill="1"/>
    <xf numFmtId="0" fontId="12" fillId="0" borderId="0" xfId="1" applyFont="1" applyBorder="1" applyAlignment="1">
      <alignment horizontal="center"/>
    </xf>
    <xf numFmtId="0" fontId="11" fillId="0" borderId="0" xfId="1" applyFont="1" applyBorder="1" applyAlignment="1"/>
    <xf numFmtId="45" fontId="11" fillId="0" borderId="0" xfId="1" applyNumberFormat="1" applyFont="1" applyBorder="1" applyAlignment="1"/>
    <xf numFmtId="0" fontId="2" fillId="5" borderId="0" xfId="1" applyFont="1" applyFill="1" applyAlignment="1"/>
    <xf numFmtId="0" fontId="1" fillId="0" borderId="0" xfId="1" applyAlignment="1"/>
    <xf numFmtId="0" fontId="20" fillId="0" borderId="0" xfId="5" applyAlignment="1"/>
    <xf numFmtId="0" fontId="2" fillId="0" borderId="0" xfId="1" applyFont="1" applyAlignment="1"/>
    <xf numFmtId="1" fontId="5" fillId="0" borderId="0" xfId="1" applyNumberFormat="1" applyFont="1" applyAlignment="1"/>
    <xf numFmtId="1" fontId="2" fillId="0" borderId="0" xfId="1" applyNumberFormat="1" applyFont="1" applyAlignment="1"/>
    <xf numFmtId="49" fontId="6" fillId="0" borderId="0" xfId="1" applyNumberFormat="1" applyFont="1" applyFill="1" applyBorder="1" applyAlignment="1"/>
    <xf numFmtId="14" fontId="2" fillId="0" borderId="0" xfId="1" applyNumberFormat="1" applyFont="1" applyAlignment="1"/>
    <xf numFmtId="0" fontId="19" fillId="0" borderId="0" xfId="1" applyFont="1" applyAlignment="1"/>
    <xf numFmtId="0" fontId="0" fillId="0" borderId="10" xfId="0" applyFill="1" applyBorder="1"/>
    <xf numFmtId="0" fontId="0" fillId="0" borderId="22" xfId="0" applyFill="1" applyBorder="1"/>
    <xf numFmtId="0" fontId="0" fillId="0" borderId="26" xfId="0" applyFill="1" applyBorder="1"/>
    <xf numFmtId="0" fontId="0" fillId="0" borderId="15" xfId="0" applyFill="1" applyBorder="1"/>
    <xf numFmtId="0" fontId="0" fillId="0" borderId="24" xfId="0" applyNumberFormat="1" applyFill="1" applyBorder="1" applyAlignment="1">
      <alignment horizontal="center"/>
    </xf>
    <xf numFmtId="164" fontId="0" fillId="0" borderId="18" xfId="0" applyNumberFormat="1" applyFill="1" applyBorder="1" applyAlignment="1">
      <alignment horizontal="center"/>
    </xf>
    <xf numFmtId="0" fontId="12" fillId="0" borderId="35" xfId="1" applyFont="1" applyBorder="1" applyAlignment="1"/>
    <xf numFmtId="164" fontId="0" fillId="0" borderId="3" xfId="0" quotePrefix="1" applyNumberFormat="1" applyFill="1" applyBorder="1" applyAlignment="1">
      <alignment horizontal="center"/>
    </xf>
    <xf numFmtId="0" fontId="9" fillId="0" borderId="0" xfId="1" applyFont="1" applyBorder="1" applyAlignment="1"/>
    <xf numFmtId="45" fontId="10" fillId="0" borderId="36" xfId="1" applyNumberFormat="1" applyFont="1" applyBorder="1" applyAlignment="1"/>
    <xf numFmtId="0" fontId="0" fillId="0" borderId="23" xfId="0" applyFill="1" applyBorder="1"/>
    <xf numFmtId="0" fontId="12" fillId="0" borderId="34" xfId="1" applyFont="1" applyBorder="1" applyAlignment="1">
      <alignment horizontal="center"/>
    </xf>
    <xf numFmtId="0" fontId="11" fillId="0" borderId="25" xfId="1" applyFont="1" applyBorder="1" applyAlignment="1"/>
    <xf numFmtId="45" fontId="11" fillId="0" borderId="25" xfId="1" applyNumberFormat="1" applyFont="1" applyBorder="1" applyAlignment="1"/>
    <xf numFmtId="0" fontId="12" fillId="0" borderId="25" xfId="1" applyFont="1" applyBorder="1" applyAlignment="1">
      <alignment horizontal="center"/>
    </xf>
    <xf numFmtId="0" fontId="12" fillId="0" borderId="37" xfId="1" applyFont="1" applyBorder="1" applyAlignment="1">
      <alignment horizontal="center"/>
    </xf>
    <xf numFmtId="0" fontId="9" fillId="0" borderId="20" xfId="1" applyFont="1" applyBorder="1" applyAlignment="1"/>
    <xf numFmtId="0" fontId="12" fillId="0" borderId="13" xfId="1" applyFont="1" applyBorder="1" applyAlignment="1"/>
    <xf numFmtId="0" fontId="0" fillId="0" borderId="17" xfId="0" applyNumberFormat="1" applyBorder="1" applyAlignment="1">
      <alignment horizontal="left"/>
    </xf>
    <xf numFmtId="0" fontId="0" fillId="0" borderId="30" xfId="0" applyNumberFormat="1" applyBorder="1" applyAlignment="1">
      <alignment horizontal="left"/>
    </xf>
    <xf numFmtId="0" fontId="0" fillId="0" borderId="18" xfId="0" applyNumberFormat="1" applyBorder="1"/>
    <xf numFmtId="0" fontId="0" fillId="0" borderId="0" xfId="0" applyNumberFormat="1"/>
    <xf numFmtId="46" fontId="0" fillId="0" borderId="18" xfId="0" applyNumberFormat="1" applyBorder="1"/>
    <xf numFmtId="0" fontId="0" fillId="0" borderId="0" xfId="0" applyNumberFormat="1" applyFill="1" applyBorder="1" applyAlignment="1">
      <alignment horizontal="center" vertical="top" textRotation="90" wrapText="1"/>
    </xf>
    <xf numFmtId="0" fontId="0" fillId="0" borderId="41" xfId="0" applyFill="1" applyBorder="1"/>
    <xf numFmtId="0" fontId="0" fillId="0" borderId="38" xfId="0" applyNumberFormat="1" applyFill="1" applyBorder="1" applyAlignment="1">
      <alignment horizontal="center"/>
    </xf>
    <xf numFmtId="45" fontId="12" fillId="0" borderId="43" xfId="1" applyNumberFormat="1" applyFont="1" applyBorder="1" applyAlignment="1"/>
    <xf numFmtId="20" fontId="0" fillId="0" borderId="18" xfId="0" quotePrefix="1" applyNumberFormat="1" applyBorder="1"/>
    <xf numFmtId="20" fontId="0" fillId="0" borderId="18" xfId="0" quotePrefix="1" applyNumberFormat="1" applyBorder="1" applyAlignment="1">
      <alignment horizontal="right"/>
    </xf>
    <xf numFmtId="20" fontId="11" fillId="0" borderId="23" xfId="1" applyNumberFormat="1" applyFont="1" applyBorder="1" applyAlignment="1"/>
    <xf numFmtId="20" fontId="11" fillId="0" borderId="18" xfId="1" applyNumberFormat="1" applyFont="1" applyBorder="1" applyAlignment="1"/>
    <xf numFmtId="20" fontId="11" fillId="0" borderId="23" xfId="1" applyNumberFormat="1" applyFont="1" applyBorder="1" applyAlignment="1">
      <alignment horizontal="right"/>
    </xf>
    <xf numFmtId="20" fontId="11" fillId="0" borderId="18" xfId="1" applyNumberFormat="1" applyFont="1" applyBorder="1" applyAlignment="1">
      <alignment horizontal="right"/>
    </xf>
    <xf numFmtId="45" fontId="11" fillId="0" borderId="23" xfId="1" applyNumberFormat="1" applyFont="1" applyBorder="1" applyAlignment="1">
      <alignment horizontal="right"/>
    </xf>
    <xf numFmtId="0" fontId="2" fillId="0" borderId="0" xfId="0" applyFont="1"/>
    <xf numFmtId="0" fontId="21" fillId="0" borderId="18" xfId="0" applyFont="1" applyFill="1" applyBorder="1"/>
    <xf numFmtId="0" fontId="0" fillId="0" borderId="39" xfId="0" applyFill="1" applyBorder="1"/>
    <xf numFmtId="0" fontId="0" fillId="0" borderId="4" xfId="0" applyFill="1" applyBorder="1" applyAlignment="1">
      <alignment vertical="center"/>
    </xf>
    <xf numFmtId="0" fontId="0" fillId="0" borderId="40" xfId="0" applyFill="1" applyBorder="1"/>
    <xf numFmtId="0" fontId="0" fillId="0" borderId="2" xfId="0" applyFill="1" applyBorder="1" applyAlignment="1">
      <alignment vertical="center"/>
    </xf>
    <xf numFmtId="164" fontId="0" fillId="0" borderId="41" xfId="0" applyNumberFormat="1" applyFill="1" applyBorder="1" applyAlignment="1">
      <alignment horizontal="center"/>
    </xf>
    <xf numFmtId="164" fontId="0" fillId="0" borderId="3" xfId="0" applyNumberFormat="1" applyFill="1" applyBorder="1" applyAlignment="1">
      <alignment horizontal="center" vertical="center"/>
    </xf>
    <xf numFmtId="0" fontId="0" fillId="0" borderId="39" xfId="0" applyNumberFormat="1" applyFill="1" applyBorder="1" applyAlignment="1">
      <alignment horizontal="center"/>
    </xf>
    <xf numFmtId="0" fontId="0" fillId="0" borderId="4" xfId="0" applyNumberFormat="1" applyFill="1" applyBorder="1" applyAlignment="1">
      <alignment horizontal="center" vertical="top" textRotation="90" wrapText="1"/>
    </xf>
    <xf numFmtId="0" fontId="0" fillId="0" borderId="40" xfId="0" applyNumberFormat="1" applyFill="1" applyBorder="1" applyAlignment="1">
      <alignment horizontal="center"/>
    </xf>
    <xf numFmtId="0" fontId="0" fillId="0" borderId="42" xfId="0" applyNumberFormat="1" applyFill="1" applyBorder="1" applyAlignment="1">
      <alignment horizontal="center"/>
    </xf>
    <xf numFmtId="0" fontId="22" fillId="0" borderId="0" xfId="0" applyFont="1"/>
    <xf numFmtId="0" fontId="22" fillId="0" borderId="18" xfId="0" applyFont="1" applyBorder="1"/>
    <xf numFmtId="0" fontId="22" fillId="0" borderId="0" xfId="0" applyFont="1" applyBorder="1"/>
    <xf numFmtId="21" fontId="0" fillId="0" borderId="18" xfId="0" applyNumberFormat="1" applyBorder="1"/>
    <xf numFmtId="0" fontId="11" fillId="0" borderId="19" xfId="1" applyFont="1" applyBorder="1" applyAlignment="1"/>
    <xf numFmtId="45" fontId="11" fillId="0" borderId="18" xfId="1" quotePrefix="1" applyNumberFormat="1" applyFont="1" applyBorder="1" applyAlignment="1">
      <alignment horizontal="left"/>
    </xf>
  </cellXfs>
  <cellStyles count="61">
    <cellStyle name="Anteckning 2" xfId="2"/>
    <cellStyle name="Beräkning 2" xfId="3"/>
    <cellStyle name="Bra 2" xfId="4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Hyperlink" xfId="5" builtinId="8"/>
    <cellStyle name="Indata 2" xfId="6"/>
    <cellStyle name="Normal" xfId="0" builtinId="0"/>
    <cellStyle name="Normal 2" xfId="1"/>
    <cellStyle name="Rubrik 5" xfId="7"/>
    <cellStyle name="Summa 2" xfId="8"/>
  </cellStyles>
  <dxfs count="1">
    <dxf>
      <fill>
        <patternFill>
          <bgColor indexed="43"/>
        </patternFill>
      </fill>
    </dxf>
  </dxfs>
  <tableStyles count="0" defaultTableStyle="TableStyleMedium2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theme" Target="theme/theme1.xml"/><Relationship Id="rId29" Type="http://schemas.openxmlformats.org/officeDocument/2006/relationships/styles" Target="styles.xml"/><Relationship Id="rId30" Type="http://schemas.openxmlformats.org/officeDocument/2006/relationships/sharedStrings" Target="sharedStrings.xml"/><Relationship Id="rId3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51</xdr:row>
      <xdr:rowOff>60960</xdr:rowOff>
    </xdr:from>
    <xdr:to>
      <xdr:col>0</xdr:col>
      <xdr:colOff>5661660</xdr:colOff>
      <xdr:row>67</xdr:row>
      <xdr:rowOff>68580</xdr:rowOff>
    </xdr:to>
    <xdr:grpSp>
      <xdr:nvGrpSpPr>
        <xdr:cNvPr id="31" name="Grupp 30"/>
        <xdr:cNvGrpSpPr/>
      </xdr:nvGrpSpPr>
      <xdr:grpSpPr>
        <a:xfrm>
          <a:off x="1" y="10643235"/>
          <a:ext cx="5661659" cy="3055620"/>
          <a:chOff x="0" y="10317480"/>
          <a:chExt cx="6027421" cy="3581400"/>
        </a:xfrm>
      </xdr:grpSpPr>
      <xdr:pic>
        <xdr:nvPicPr>
          <xdr:cNvPr id="21" name="Bildobjekt 20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18054" r="75055" b="44727"/>
          <a:stretch/>
        </xdr:blipFill>
        <xdr:spPr>
          <a:xfrm>
            <a:off x="0" y="10317480"/>
            <a:ext cx="3649980" cy="3063240"/>
          </a:xfrm>
          <a:prstGeom prst="rect">
            <a:avLst/>
          </a:prstGeom>
          <a:solidFill>
            <a:srgbClr val="FFFFFF">
              <a:shade val="85000"/>
            </a:srgbClr>
          </a:solidFill>
          <a:ln w="88900" cap="sq">
            <a:solidFill>
              <a:srgbClr val="FFFFFF"/>
            </a:solidFill>
            <a:miter lim="800000"/>
          </a:ln>
          <a:effectLst>
            <a:outerShdw blurRad="55000" dist="18000" dir="54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twoPt" dir="t">
              <a:rot lat="0" lon="0" rev="7200000"/>
            </a:lightRig>
          </a:scene3d>
          <a:sp3d>
            <a:bevelT w="25400" h="19050"/>
            <a:contourClr>
              <a:srgbClr val="FFFFFF"/>
            </a:contourClr>
          </a:sp3d>
        </xdr:spPr>
      </xdr:pic>
      <xdr:pic>
        <xdr:nvPicPr>
          <xdr:cNvPr id="22" name="Bildobjekt 21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18146" r="80158" b="55467"/>
          <a:stretch/>
        </xdr:blipFill>
        <xdr:spPr>
          <a:xfrm>
            <a:off x="3124200" y="11727180"/>
            <a:ext cx="2903221" cy="2171700"/>
          </a:xfrm>
          <a:prstGeom prst="rect">
            <a:avLst/>
          </a:prstGeom>
          <a:solidFill>
            <a:srgbClr val="FFFFFF">
              <a:shade val="85000"/>
            </a:srgbClr>
          </a:solidFill>
          <a:ln w="88900" cap="sq">
            <a:solidFill>
              <a:srgbClr val="FFFFFF"/>
            </a:solidFill>
            <a:miter lim="800000"/>
          </a:ln>
          <a:effectLst>
            <a:outerShdw blurRad="55000" dist="18000" dir="54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twoPt" dir="t">
              <a:rot lat="0" lon="0" rev="7200000"/>
            </a:lightRig>
          </a:scene3d>
          <a:sp3d>
            <a:bevelT w="25400" h="19050"/>
            <a:contourClr>
              <a:srgbClr val="FFFFFF"/>
            </a:contourClr>
          </a:sp3d>
        </xdr:spPr>
      </xdr:pic>
      <xdr:cxnSp macro="">
        <xdr:nvCxnSpPr>
          <xdr:cNvPr id="25" name="Rak pil 24"/>
          <xdr:cNvCxnSpPr/>
        </xdr:nvCxnSpPr>
        <xdr:spPr>
          <a:xfrm>
            <a:off x="2743200" y="10675620"/>
            <a:ext cx="304800" cy="655320"/>
          </a:xfrm>
          <a:prstGeom prst="straightConnector1">
            <a:avLst/>
          </a:prstGeom>
          <a:ln w="57150">
            <a:solidFill>
              <a:srgbClr val="FFFF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Rak pil 28"/>
          <xdr:cNvCxnSpPr/>
        </xdr:nvCxnSpPr>
        <xdr:spPr>
          <a:xfrm>
            <a:off x="3535680" y="12062460"/>
            <a:ext cx="304800" cy="655320"/>
          </a:xfrm>
          <a:prstGeom prst="straightConnector1">
            <a:avLst/>
          </a:prstGeom>
          <a:ln w="57150">
            <a:solidFill>
              <a:srgbClr val="0070C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72</xdr:row>
      <xdr:rowOff>167640</xdr:rowOff>
    </xdr:from>
    <xdr:to>
      <xdr:col>0</xdr:col>
      <xdr:colOff>3810000</xdr:colOff>
      <xdr:row>83</xdr:row>
      <xdr:rowOff>99060</xdr:rowOff>
    </xdr:to>
    <xdr:grpSp>
      <xdr:nvGrpSpPr>
        <xdr:cNvPr id="32" name="Grupp 31"/>
        <xdr:cNvGrpSpPr/>
      </xdr:nvGrpSpPr>
      <xdr:grpSpPr>
        <a:xfrm>
          <a:off x="0" y="14750415"/>
          <a:ext cx="3810000" cy="2026920"/>
          <a:chOff x="0" y="14813280"/>
          <a:chExt cx="3810000" cy="1943100"/>
        </a:xfrm>
      </xdr:grpSpPr>
      <xdr:pic>
        <xdr:nvPicPr>
          <xdr:cNvPr id="24" name="Bildobjekt 23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313" t="18054" r="73648" b="58337"/>
          <a:stretch/>
        </xdr:blipFill>
        <xdr:spPr>
          <a:xfrm>
            <a:off x="0" y="14813280"/>
            <a:ext cx="3810000" cy="1943100"/>
          </a:xfrm>
          <a:prstGeom prst="rect">
            <a:avLst/>
          </a:prstGeom>
          <a:solidFill>
            <a:srgbClr val="FFFFFF">
              <a:shade val="85000"/>
            </a:srgbClr>
          </a:solidFill>
          <a:ln w="88900" cap="sq">
            <a:solidFill>
              <a:srgbClr val="FFFFFF"/>
            </a:solidFill>
            <a:miter lim="800000"/>
          </a:ln>
          <a:effectLst>
            <a:outerShdw blurRad="55000" dist="18000" dir="54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twoPt" dir="t">
              <a:rot lat="0" lon="0" rev="7200000"/>
            </a:lightRig>
          </a:scene3d>
          <a:sp3d>
            <a:bevelT w="25400" h="19050"/>
            <a:contourClr>
              <a:srgbClr val="FFFFFF"/>
            </a:contourClr>
          </a:sp3d>
        </xdr:spPr>
      </xdr:pic>
      <xdr:cxnSp macro="">
        <xdr:nvCxnSpPr>
          <xdr:cNvPr id="30" name="Rak pil 29"/>
          <xdr:cNvCxnSpPr/>
        </xdr:nvCxnSpPr>
        <xdr:spPr>
          <a:xfrm>
            <a:off x="1874520" y="15643860"/>
            <a:ext cx="304800" cy="655320"/>
          </a:xfrm>
          <a:prstGeom prst="straightConnector1">
            <a:avLst/>
          </a:prstGeom>
          <a:ln w="57150">
            <a:solidFill>
              <a:srgbClr val="00B05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12</xdr:row>
      <xdr:rowOff>83821</xdr:rowOff>
    </xdr:from>
    <xdr:to>
      <xdr:col>0</xdr:col>
      <xdr:colOff>6041765</xdr:colOff>
      <xdr:row>23</xdr:row>
      <xdr:rowOff>144780</xdr:rowOff>
    </xdr:to>
    <xdr:grpSp>
      <xdr:nvGrpSpPr>
        <xdr:cNvPr id="10" name="Grupp 9"/>
        <xdr:cNvGrpSpPr/>
      </xdr:nvGrpSpPr>
      <xdr:grpSpPr>
        <a:xfrm>
          <a:off x="0" y="3007996"/>
          <a:ext cx="6032240" cy="2156459"/>
          <a:chOff x="6454140" y="2377441"/>
          <a:chExt cx="6041765" cy="2072639"/>
        </a:xfrm>
      </xdr:grpSpPr>
      <xdr:pic>
        <xdr:nvPicPr>
          <xdr:cNvPr id="6" name="Bildobjekt 5"/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156" t="16509" r="29659" b="55153"/>
          <a:stretch/>
        </xdr:blipFill>
        <xdr:spPr>
          <a:xfrm>
            <a:off x="6454140" y="2377441"/>
            <a:ext cx="6041765" cy="1485899"/>
          </a:xfrm>
          <a:prstGeom prst="rect">
            <a:avLst/>
          </a:prstGeom>
          <a:solidFill>
            <a:srgbClr val="FFFFFF">
              <a:shade val="85000"/>
            </a:srgbClr>
          </a:solidFill>
          <a:ln w="88900" cap="sq">
            <a:solidFill>
              <a:srgbClr val="FFFFFF"/>
            </a:solidFill>
            <a:miter lim="800000"/>
          </a:ln>
          <a:effectLst>
            <a:outerShdw blurRad="55000" dist="18000" dir="54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twoPt" dir="t">
              <a:rot lat="0" lon="0" rev="7200000"/>
            </a:lightRig>
          </a:scene3d>
          <a:sp3d>
            <a:bevelT w="25400" h="19050"/>
            <a:contourClr>
              <a:srgbClr val="FFFFFF"/>
            </a:contourClr>
          </a:sp3d>
        </xdr:spPr>
      </xdr:pic>
      <xdr:cxnSp macro="">
        <xdr:nvCxnSpPr>
          <xdr:cNvPr id="9" name="Rak pil 8"/>
          <xdr:cNvCxnSpPr/>
        </xdr:nvCxnSpPr>
        <xdr:spPr>
          <a:xfrm>
            <a:off x="7553924" y="2454195"/>
            <a:ext cx="294206" cy="496175"/>
          </a:xfrm>
          <a:prstGeom prst="straightConnector1">
            <a:avLst/>
          </a:prstGeom>
          <a:ln w="57150">
            <a:solidFill>
              <a:srgbClr val="00B05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" name="Rak pil 32"/>
          <xdr:cNvCxnSpPr/>
        </xdr:nvCxnSpPr>
        <xdr:spPr>
          <a:xfrm flipV="1">
            <a:off x="11856827" y="3861398"/>
            <a:ext cx="7544" cy="588682"/>
          </a:xfrm>
          <a:prstGeom prst="straightConnector1">
            <a:avLst/>
          </a:prstGeom>
          <a:ln w="57150">
            <a:solidFill>
              <a:srgbClr val="00B0F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" name="Rak pil 33"/>
          <xdr:cNvCxnSpPr/>
        </xdr:nvCxnSpPr>
        <xdr:spPr>
          <a:xfrm flipV="1">
            <a:off x="8526887" y="3861398"/>
            <a:ext cx="7544" cy="588682"/>
          </a:xfrm>
          <a:prstGeom prst="straightConnector1">
            <a:avLst/>
          </a:prstGeom>
          <a:ln w="57150">
            <a:solidFill>
              <a:srgbClr val="FFFF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35</xdr:row>
      <xdr:rowOff>160020</xdr:rowOff>
    </xdr:from>
    <xdr:to>
      <xdr:col>0</xdr:col>
      <xdr:colOff>3909059</xdr:colOff>
      <xdr:row>46</xdr:row>
      <xdr:rowOff>15240</xdr:rowOff>
    </xdr:to>
    <xdr:grpSp>
      <xdr:nvGrpSpPr>
        <xdr:cNvPr id="19" name="Grupp 18"/>
        <xdr:cNvGrpSpPr/>
      </xdr:nvGrpSpPr>
      <xdr:grpSpPr>
        <a:xfrm>
          <a:off x="0" y="7618095"/>
          <a:ext cx="3909059" cy="1950720"/>
          <a:chOff x="0" y="6797040"/>
          <a:chExt cx="3909059" cy="1866900"/>
        </a:xfrm>
      </xdr:grpSpPr>
      <xdr:pic>
        <xdr:nvPicPr>
          <xdr:cNvPr id="11" name="Bildobjekt 10"/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53" t="16679" r="73356" b="64429"/>
          <a:stretch/>
        </xdr:blipFill>
        <xdr:spPr>
          <a:xfrm>
            <a:off x="0" y="6972301"/>
            <a:ext cx="3909059" cy="1691639"/>
          </a:xfrm>
          <a:prstGeom prst="rect">
            <a:avLst/>
          </a:prstGeom>
          <a:solidFill>
            <a:srgbClr val="FFFFFF">
              <a:shade val="85000"/>
            </a:srgbClr>
          </a:solidFill>
          <a:ln w="88900" cap="sq">
            <a:solidFill>
              <a:srgbClr val="FFFFFF"/>
            </a:solidFill>
            <a:miter lim="800000"/>
          </a:ln>
          <a:effectLst>
            <a:outerShdw blurRad="55000" dist="18000" dir="54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twoPt" dir="t">
              <a:rot lat="0" lon="0" rev="7200000"/>
            </a:lightRig>
          </a:scene3d>
          <a:sp3d>
            <a:bevelT w="25400" h="19050"/>
            <a:contourClr>
              <a:srgbClr val="FFFFFF"/>
            </a:contourClr>
          </a:sp3d>
        </xdr:spPr>
      </xdr:pic>
      <xdr:cxnSp macro="">
        <xdr:nvCxnSpPr>
          <xdr:cNvPr id="13" name="Rak pil 12"/>
          <xdr:cNvCxnSpPr/>
        </xdr:nvCxnSpPr>
        <xdr:spPr>
          <a:xfrm rot="10800000" flipV="1">
            <a:off x="457199" y="6797040"/>
            <a:ext cx="7620" cy="533400"/>
          </a:xfrm>
          <a:prstGeom prst="straightConnector1">
            <a:avLst/>
          </a:prstGeom>
          <a:ln w="57150">
            <a:solidFill>
              <a:srgbClr val="FFFF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Rak pil 13"/>
          <xdr:cNvCxnSpPr/>
        </xdr:nvCxnSpPr>
        <xdr:spPr>
          <a:xfrm rot="10800000" flipV="1">
            <a:off x="2887979" y="6819900"/>
            <a:ext cx="7620" cy="533400"/>
          </a:xfrm>
          <a:prstGeom prst="straightConnector1">
            <a:avLst/>
          </a:prstGeom>
          <a:ln w="57150">
            <a:solidFill>
              <a:srgbClr val="00B0F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Rak pil 14"/>
          <xdr:cNvCxnSpPr/>
        </xdr:nvCxnSpPr>
        <xdr:spPr>
          <a:xfrm rot="10800000" flipV="1">
            <a:off x="1005839" y="6819900"/>
            <a:ext cx="7620" cy="533400"/>
          </a:xfrm>
          <a:prstGeom prst="straightConnector1">
            <a:avLst/>
          </a:prstGeom>
          <a:ln w="57150">
            <a:solidFill>
              <a:srgbClr val="00B05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Rak pil 15"/>
          <xdr:cNvCxnSpPr/>
        </xdr:nvCxnSpPr>
        <xdr:spPr>
          <a:xfrm rot="10800000" flipV="1">
            <a:off x="2011679" y="6819900"/>
            <a:ext cx="7620" cy="533400"/>
          </a:xfrm>
          <a:prstGeom prst="straightConnector1">
            <a:avLst/>
          </a:prstGeom>
          <a:ln w="57150">
            <a:solidFill>
              <a:srgbClr val="00B05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Rak pil 34"/>
          <xdr:cNvCxnSpPr/>
        </xdr:nvCxnSpPr>
        <xdr:spPr>
          <a:xfrm rot="10800000" flipV="1">
            <a:off x="3482339" y="6819900"/>
            <a:ext cx="7620" cy="533400"/>
          </a:xfrm>
          <a:prstGeom prst="straightConnector1">
            <a:avLst/>
          </a:prstGeom>
          <a:ln w="57150">
            <a:solidFill>
              <a:srgbClr val="00B05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" Type="http://schemas.openxmlformats.org/officeDocument/2006/relationships/hyperlink" Target="mailto:bjorn.mannerstedt@telia.com" TargetMode="External"/><Relationship Id="rId12" Type="http://schemas.openxmlformats.org/officeDocument/2006/relationships/hyperlink" Target="mailto:peter.bergkvist@norconsult.com" TargetMode="External"/><Relationship Id="rId1" Type="http://schemas.openxmlformats.org/officeDocument/2006/relationships/hyperlink" Target="mailto:elisabeth.gudmundsson@swipnet.se" TargetMode="External"/><Relationship Id="rId2" Type="http://schemas.openxmlformats.org/officeDocument/2006/relationships/hyperlink" Target="mailto:edy.jernberg@se.abb.com" TargetMode="External"/><Relationship Id="rId3" Type="http://schemas.openxmlformats.org/officeDocument/2006/relationships/hyperlink" Target="mailto:p.bransell@hotmail.com" TargetMode="External"/><Relationship Id="rId4" Type="http://schemas.openxmlformats.org/officeDocument/2006/relationships/hyperlink" Target="mailto:ola.augustsson@me.com" TargetMode="External"/><Relationship Id="rId5" Type="http://schemas.openxmlformats.org/officeDocument/2006/relationships/hyperlink" Target="mailto:magnus.einarsson@sparakvittot.se" TargetMode="External"/><Relationship Id="rId6" Type="http://schemas.openxmlformats.org/officeDocument/2006/relationships/hyperlink" Target="mailto:fredrik.k.persson@se.abb.com" TargetMode="External"/><Relationship Id="rId7" Type="http://schemas.openxmlformats.org/officeDocument/2006/relationships/hyperlink" Target="mailto:calle.kalldal@securitas.se" TargetMode="External"/><Relationship Id="rId8" Type="http://schemas.openxmlformats.org/officeDocument/2006/relationships/hyperlink" Target="mailto:helene.karlsson@se.abb.com" TargetMode="External"/><Relationship Id="rId9" Type="http://schemas.openxmlformats.org/officeDocument/2006/relationships/hyperlink" Target="mailto:the@du.se" TargetMode="External"/><Relationship Id="rId10" Type="http://schemas.openxmlformats.org/officeDocument/2006/relationships/hyperlink" Target="mailto:jens.sofi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7"/>
  <sheetViews>
    <sheetView topLeftCell="A28" workbookViewId="0">
      <selection activeCell="C92" sqref="C92"/>
    </sheetView>
  </sheetViews>
  <sheetFormatPr baseColWidth="10" defaultColWidth="8.83203125" defaultRowHeight="14" x14ac:dyDescent="0"/>
  <cols>
    <col min="1" max="1" width="90.5" style="45" customWidth="1"/>
  </cols>
  <sheetData>
    <row r="1" spans="1:1" ht="20">
      <c r="A1" s="60" t="s">
        <v>1291</v>
      </c>
    </row>
    <row r="2" spans="1:1" ht="18">
      <c r="A2" s="142" t="s">
        <v>1290</v>
      </c>
    </row>
    <row r="3" spans="1:1" ht="18">
      <c r="A3" s="142" t="s">
        <v>1292</v>
      </c>
    </row>
    <row r="4" spans="1:1">
      <c r="A4" s="45" t="s">
        <v>1289</v>
      </c>
    </row>
    <row r="5" spans="1:1">
      <c r="A5" s="45" t="s">
        <v>578</v>
      </c>
    </row>
    <row r="7" spans="1:1">
      <c r="A7" s="46" t="s">
        <v>579</v>
      </c>
    </row>
    <row r="8" spans="1:1">
      <c r="A8" s="45" t="s">
        <v>559</v>
      </c>
    </row>
    <row r="9" spans="1:1" ht="29" customHeight="1">
      <c r="A9" s="94" t="s">
        <v>665</v>
      </c>
    </row>
    <row r="10" spans="1:1">
      <c r="A10" s="47" t="s">
        <v>560</v>
      </c>
    </row>
    <row r="11" spans="1:1" ht="27.5" customHeight="1">
      <c r="A11" s="49" t="s">
        <v>660</v>
      </c>
    </row>
    <row r="26" spans="1:1" ht="20">
      <c r="A26" s="60" t="s">
        <v>561</v>
      </c>
    </row>
    <row r="27" spans="1:1">
      <c r="A27" s="45" t="s">
        <v>562</v>
      </c>
    </row>
    <row r="30" spans="1:1" ht="20">
      <c r="A30" s="60" t="s">
        <v>563</v>
      </c>
    </row>
    <row r="31" spans="1:1">
      <c r="A31" s="45" t="s">
        <v>564</v>
      </c>
    </row>
    <row r="32" spans="1:1">
      <c r="A32" s="46" t="s">
        <v>573</v>
      </c>
    </row>
    <row r="33" spans="1:1">
      <c r="A33" s="48" t="s">
        <v>659</v>
      </c>
    </row>
    <row r="34" spans="1:1">
      <c r="A34" s="50" t="s">
        <v>661</v>
      </c>
    </row>
    <row r="49" spans="1:1" ht="20">
      <c r="A49" s="60" t="s">
        <v>575</v>
      </c>
    </row>
    <row r="50" spans="1:1">
      <c r="A50" s="46" t="s">
        <v>574</v>
      </c>
    </row>
    <row r="51" spans="1:1">
      <c r="A51" s="48" t="s">
        <v>577</v>
      </c>
    </row>
    <row r="69" spans="1:1">
      <c r="A69" s="45" t="s">
        <v>580</v>
      </c>
    </row>
    <row r="70" spans="1:1">
      <c r="A70" s="45" t="s">
        <v>576</v>
      </c>
    </row>
    <row r="71" spans="1:1">
      <c r="A71" s="50" t="s">
        <v>663</v>
      </c>
    </row>
    <row r="72" spans="1:1">
      <c r="A72" s="95" t="s">
        <v>666</v>
      </c>
    </row>
    <row r="85" spans="1:1">
      <c r="A85" s="45" t="s">
        <v>581</v>
      </c>
    </row>
    <row r="87" spans="1:1" ht="20">
      <c r="A87" s="60" t="s">
        <v>582</v>
      </c>
    </row>
    <row r="88" spans="1:1">
      <c r="A88" s="45" t="s">
        <v>583</v>
      </c>
    </row>
    <row r="89" spans="1:1">
      <c r="A89" s="45" t="s">
        <v>577</v>
      </c>
    </row>
    <row r="90" spans="1:1">
      <c r="A90" s="45" t="s">
        <v>584</v>
      </c>
    </row>
    <row r="91" spans="1:1">
      <c r="A91" s="45" t="s">
        <v>585</v>
      </c>
    </row>
    <row r="92" spans="1:1">
      <c r="A92" s="50" t="s">
        <v>663</v>
      </c>
    </row>
    <row r="93" spans="1:1">
      <c r="A93" s="45" t="s">
        <v>662</v>
      </c>
    </row>
    <row r="95" spans="1:1" ht="20">
      <c r="A95" s="60" t="s">
        <v>664</v>
      </c>
    </row>
    <row r="96" spans="1:1">
      <c r="A96" s="45" t="s">
        <v>667</v>
      </c>
    </row>
    <row r="97" spans="1:1">
      <c r="A97" s="45" t="s">
        <v>668</v>
      </c>
    </row>
  </sheetData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B1:H235"/>
  <sheetViews>
    <sheetView topLeftCell="A94" workbookViewId="0">
      <selection activeCell="F50" sqref="F50"/>
    </sheetView>
  </sheetViews>
  <sheetFormatPr baseColWidth="10" defaultColWidth="9.6640625" defaultRowHeight="14.5" customHeight="1" x14ac:dyDescent="0"/>
  <cols>
    <col min="1" max="1" width="3.33203125" style="64" customWidth="1"/>
    <col min="2" max="2" width="4.1640625" style="74" customWidth="1"/>
    <col min="3" max="3" width="25.5" style="64" customWidth="1"/>
    <col min="4" max="4" width="9.5" style="75" customWidth="1"/>
    <col min="5" max="5" width="8.33203125" style="64" customWidth="1"/>
    <col min="6" max="6" width="4.1640625" style="74" customWidth="1"/>
    <col min="7" max="7" width="25.5" style="64" customWidth="1"/>
    <col min="8" max="8" width="9.5" style="75" customWidth="1"/>
    <col min="9" max="9" width="8.33203125" style="64" bestFit="1" customWidth="1"/>
    <col min="10" max="16384" width="9.6640625" style="64"/>
  </cols>
  <sheetData>
    <row r="1" spans="2:8" ht="19" thickBot="1">
      <c r="B1" s="61"/>
      <c r="C1" s="62" t="s">
        <v>571</v>
      </c>
      <c r="D1" s="63"/>
      <c r="F1" s="61"/>
      <c r="G1" s="62" t="s">
        <v>572</v>
      </c>
      <c r="H1" s="63"/>
    </row>
    <row r="2" spans="2:8" ht="16" thickBot="1">
      <c r="B2" s="65" t="s">
        <v>555</v>
      </c>
      <c r="C2" s="66" t="s">
        <v>21</v>
      </c>
      <c r="D2" s="67"/>
      <c r="F2" s="65" t="s">
        <v>555</v>
      </c>
      <c r="G2" s="66" t="s">
        <v>21</v>
      </c>
      <c r="H2" s="68"/>
    </row>
    <row r="3" spans="2:8" ht="14.5" customHeight="1">
      <c r="B3" s="69">
        <v>1</v>
      </c>
      <c r="C3" s="118" t="s">
        <v>22</v>
      </c>
      <c r="D3" s="71"/>
      <c r="F3" s="69">
        <v>1</v>
      </c>
      <c r="G3" s="19" t="s">
        <v>59</v>
      </c>
      <c r="H3" s="71"/>
    </row>
    <row r="4" spans="2:8" ht="14.5" customHeight="1">
      <c r="B4" s="69">
        <v>2</v>
      </c>
      <c r="C4" s="35" t="s">
        <v>1248</v>
      </c>
      <c r="D4" s="71"/>
      <c r="F4" s="69">
        <v>2</v>
      </c>
      <c r="G4" s="26" t="s">
        <v>64</v>
      </c>
      <c r="H4" s="71"/>
    </row>
    <row r="5" spans="2:8" ht="14.5" customHeight="1">
      <c r="B5" s="69">
        <v>3</v>
      </c>
      <c r="C5" s="35" t="s">
        <v>25</v>
      </c>
      <c r="D5" s="71"/>
      <c r="F5" s="69">
        <v>3</v>
      </c>
      <c r="G5" s="26" t="s">
        <v>65</v>
      </c>
      <c r="H5" s="71"/>
    </row>
    <row r="6" spans="2:8" ht="14.5" customHeight="1">
      <c r="B6" s="69">
        <v>4</v>
      </c>
      <c r="C6" s="35" t="s">
        <v>27</v>
      </c>
      <c r="D6" s="71"/>
      <c r="F6" s="69">
        <v>4</v>
      </c>
      <c r="G6" s="26" t="s">
        <v>67</v>
      </c>
      <c r="H6" s="71"/>
    </row>
    <row r="7" spans="2:8" ht="14.5" customHeight="1">
      <c r="B7" s="69">
        <v>5</v>
      </c>
      <c r="C7" s="35" t="s">
        <v>30</v>
      </c>
      <c r="D7" s="71"/>
      <c r="F7" s="69">
        <v>5</v>
      </c>
      <c r="G7" s="26" t="s">
        <v>1235</v>
      </c>
      <c r="H7" s="71"/>
    </row>
    <row r="8" spans="2:8" ht="14.5" customHeight="1">
      <c r="B8" s="69">
        <v>6</v>
      </c>
      <c r="C8" s="35" t="s">
        <v>614</v>
      </c>
      <c r="D8" s="71"/>
      <c r="F8" s="69">
        <v>6</v>
      </c>
      <c r="G8" s="26" t="s">
        <v>646</v>
      </c>
      <c r="H8" s="71"/>
    </row>
    <row r="9" spans="2:8" ht="14.5" customHeight="1">
      <c r="B9" s="69">
        <v>7</v>
      </c>
      <c r="C9" s="35" t="s">
        <v>615</v>
      </c>
      <c r="D9" s="71"/>
      <c r="F9" s="69">
        <v>7</v>
      </c>
      <c r="G9" s="26" t="s">
        <v>629</v>
      </c>
      <c r="H9" s="71"/>
    </row>
    <row r="10" spans="2:8" ht="14.5" customHeight="1">
      <c r="B10" s="69">
        <v>8</v>
      </c>
      <c r="C10" s="35" t="s">
        <v>32</v>
      </c>
      <c r="D10" s="71"/>
      <c r="F10" s="69">
        <v>8</v>
      </c>
      <c r="G10" s="26" t="s">
        <v>71</v>
      </c>
      <c r="H10" s="71"/>
    </row>
    <row r="11" spans="2:8" ht="14.5" customHeight="1">
      <c r="B11" s="69">
        <v>9</v>
      </c>
      <c r="C11" s="35" t="s">
        <v>33</v>
      </c>
      <c r="D11" s="71"/>
      <c r="F11" s="69">
        <v>9</v>
      </c>
      <c r="G11" s="26" t="s">
        <v>634</v>
      </c>
      <c r="H11" s="71"/>
    </row>
    <row r="12" spans="2:8" ht="14.5" customHeight="1">
      <c r="B12" s="69">
        <v>10</v>
      </c>
      <c r="C12" s="35" t="s">
        <v>1249</v>
      </c>
      <c r="D12" s="71"/>
      <c r="F12" s="69">
        <v>10</v>
      </c>
      <c r="G12" s="26" t="s">
        <v>72</v>
      </c>
      <c r="H12" s="71"/>
    </row>
    <row r="13" spans="2:8" ht="14.5" customHeight="1">
      <c r="B13" s="69">
        <v>11</v>
      </c>
      <c r="C13" s="35" t="s">
        <v>34</v>
      </c>
      <c r="D13" s="71"/>
      <c r="F13" s="69">
        <v>11</v>
      </c>
      <c r="G13" s="26" t="s">
        <v>1243</v>
      </c>
      <c r="H13" s="71"/>
    </row>
    <row r="14" spans="2:8" ht="14.5" customHeight="1">
      <c r="B14" s="69">
        <v>12</v>
      </c>
      <c r="C14" s="35" t="s">
        <v>38</v>
      </c>
      <c r="D14" s="71"/>
      <c r="F14" s="69">
        <v>12</v>
      </c>
      <c r="G14" s="26" t="s">
        <v>639</v>
      </c>
      <c r="H14" s="71"/>
    </row>
    <row r="15" spans="2:8" ht="14.5" customHeight="1">
      <c r="B15" s="69">
        <v>13</v>
      </c>
      <c r="C15" s="35" t="s">
        <v>39</v>
      </c>
      <c r="D15" s="71"/>
      <c r="F15" s="69">
        <v>13</v>
      </c>
      <c r="G15" s="26" t="s">
        <v>76</v>
      </c>
      <c r="H15" s="71"/>
    </row>
    <row r="16" spans="2:8" ht="14.5" customHeight="1">
      <c r="B16" s="69">
        <v>14</v>
      </c>
      <c r="C16" s="35" t="s">
        <v>41</v>
      </c>
      <c r="D16" s="71"/>
      <c r="F16" s="69">
        <v>14</v>
      </c>
      <c r="G16" s="26" t="s">
        <v>79</v>
      </c>
      <c r="H16" s="71"/>
    </row>
    <row r="17" spans="2:8" ht="14.5" customHeight="1">
      <c r="B17" s="69">
        <v>15</v>
      </c>
      <c r="C17" s="35" t="s">
        <v>42</v>
      </c>
      <c r="D17" s="71"/>
      <c r="F17" s="69">
        <v>15</v>
      </c>
      <c r="G17" s="26" t="s">
        <v>624</v>
      </c>
      <c r="H17" s="71"/>
    </row>
    <row r="18" spans="2:8" ht="14.5" customHeight="1">
      <c r="B18" s="69">
        <v>16</v>
      </c>
      <c r="C18" s="35" t="s">
        <v>45</v>
      </c>
      <c r="D18" s="71"/>
      <c r="F18" s="69">
        <v>16</v>
      </c>
      <c r="G18" s="26" t="s">
        <v>623</v>
      </c>
      <c r="H18" s="71"/>
    </row>
    <row r="19" spans="2:8" ht="14.5" customHeight="1">
      <c r="B19" s="69">
        <v>17</v>
      </c>
      <c r="C19" s="35" t="s">
        <v>46</v>
      </c>
      <c r="D19" s="71"/>
      <c r="F19" s="69">
        <v>17</v>
      </c>
      <c r="G19" s="26" t="s">
        <v>645</v>
      </c>
      <c r="H19" s="71"/>
    </row>
    <row r="20" spans="2:8" ht="14.5" customHeight="1">
      <c r="B20" s="69">
        <v>18</v>
      </c>
      <c r="C20" s="35" t="s">
        <v>50</v>
      </c>
      <c r="D20" s="71"/>
      <c r="F20" s="69">
        <v>18</v>
      </c>
      <c r="G20" s="26" t="s">
        <v>1238</v>
      </c>
      <c r="H20" s="71"/>
    </row>
    <row r="21" spans="2:8" ht="14.5" customHeight="1">
      <c r="B21" s="69">
        <v>19</v>
      </c>
      <c r="C21" s="35" t="s">
        <v>1245</v>
      </c>
      <c r="D21" s="71"/>
      <c r="F21" s="69">
        <v>19</v>
      </c>
      <c r="G21" s="26" t="s">
        <v>625</v>
      </c>
      <c r="H21" s="71"/>
    </row>
    <row r="22" spans="2:8" ht="14.5" customHeight="1">
      <c r="B22" s="69">
        <v>20</v>
      </c>
      <c r="C22" s="35" t="s">
        <v>52</v>
      </c>
      <c r="D22" s="71"/>
      <c r="F22" s="69">
        <v>20</v>
      </c>
      <c r="G22" s="26" t="s">
        <v>80</v>
      </c>
      <c r="H22" s="71"/>
    </row>
    <row r="23" spans="2:8" ht="14.5" customHeight="1">
      <c r="B23" s="69">
        <v>21</v>
      </c>
      <c r="C23" s="35" t="s">
        <v>54</v>
      </c>
      <c r="D23" s="71"/>
      <c r="F23" s="69">
        <v>21</v>
      </c>
      <c r="G23" s="26" t="s">
        <v>83</v>
      </c>
      <c r="H23" s="71"/>
    </row>
    <row r="24" spans="2:8" ht="14.5" customHeight="1">
      <c r="B24" s="69">
        <v>22</v>
      </c>
      <c r="C24" s="35" t="s">
        <v>56</v>
      </c>
      <c r="D24" s="71"/>
      <c r="F24" s="69">
        <v>22</v>
      </c>
      <c r="G24" s="26" t="s">
        <v>85</v>
      </c>
      <c r="H24" s="71"/>
    </row>
    <row r="25" spans="2:8" ht="14.5" customHeight="1">
      <c r="B25" s="69">
        <v>23</v>
      </c>
      <c r="C25" s="35" t="s">
        <v>57</v>
      </c>
      <c r="D25" s="73"/>
      <c r="F25" s="69">
        <v>23</v>
      </c>
      <c r="G25" s="26" t="s">
        <v>87</v>
      </c>
      <c r="H25" s="73"/>
    </row>
    <row r="26" spans="2:8" ht="14.5" customHeight="1">
      <c r="B26" s="69">
        <v>24</v>
      </c>
      <c r="C26" s="72"/>
      <c r="D26" s="73"/>
      <c r="F26" s="69">
        <v>24</v>
      </c>
      <c r="G26" s="26" t="s">
        <v>1233</v>
      </c>
      <c r="H26" s="73"/>
    </row>
    <row r="27" spans="2:8" ht="14.5" customHeight="1">
      <c r="B27" s="69">
        <v>25</v>
      </c>
      <c r="C27" s="72"/>
      <c r="D27" s="73"/>
      <c r="F27" s="69">
        <v>25</v>
      </c>
      <c r="G27" s="26" t="s">
        <v>89</v>
      </c>
      <c r="H27" s="73"/>
    </row>
    <row r="28" spans="2:8" ht="14.5" customHeight="1">
      <c r="B28" s="69">
        <v>26</v>
      </c>
      <c r="C28" s="72"/>
      <c r="D28" s="73"/>
      <c r="F28" s="69">
        <v>26</v>
      </c>
      <c r="G28" s="26" t="s">
        <v>90</v>
      </c>
      <c r="H28" s="73"/>
    </row>
    <row r="29" spans="2:8" ht="14.5" customHeight="1">
      <c r="B29" s="69">
        <v>27</v>
      </c>
      <c r="C29" s="72"/>
      <c r="D29" s="73"/>
      <c r="F29" s="69">
        <v>27</v>
      </c>
      <c r="G29" s="26" t="s">
        <v>644</v>
      </c>
      <c r="H29" s="73"/>
    </row>
    <row r="30" spans="2:8" ht="14.5" customHeight="1">
      <c r="B30" s="69">
        <v>28</v>
      </c>
      <c r="C30" s="72"/>
      <c r="D30" s="73"/>
      <c r="F30" s="69">
        <v>28</v>
      </c>
      <c r="G30" s="26" t="s">
        <v>92</v>
      </c>
      <c r="H30" s="73"/>
    </row>
    <row r="31" spans="2:8" ht="14.5" customHeight="1">
      <c r="B31" s="69">
        <v>29</v>
      </c>
      <c r="C31" s="72"/>
      <c r="D31" s="73"/>
      <c r="F31" s="69">
        <v>29</v>
      </c>
      <c r="G31" s="26" t="s">
        <v>641</v>
      </c>
      <c r="H31" s="73"/>
    </row>
    <row r="32" spans="2:8" ht="14.5" customHeight="1">
      <c r="B32" s="69">
        <v>30</v>
      </c>
      <c r="C32" s="72"/>
      <c r="D32" s="73"/>
      <c r="F32" s="69">
        <v>30</v>
      </c>
      <c r="G32" s="26" t="s">
        <v>94</v>
      </c>
      <c r="H32" s="73"/>
    </row>
    <row r="33" spans="2:8" ht="14.5" customHeight="1">
      <c r="B33" s="69">
        <v>31</v>
      </c>
      <c r="C33" s="72"/>
      <c r="D33" s="73"/>
      <c r="F33" s="69">
        <v>31</v>
      </c>
      <c r="G33" s="72"/>
      <c r="H33" s="73"/>
    </row>
    <row r="34" spans="2:8" ht="14.5" customHeight="1">
      <c r="B34" s="69">
        <v>32</v>
      </c>
      <c r="C34" s="72"/>
      <c r="D34" s="73"/>
      <c r="F34" s="69">
        <v>32</v>
      </c>
      <c r="G34" s="72"/>
      <c r="H34" s="73"/>
    </row>
    <row r="35" spans="2:8" ht="14.5" customHeight="1">
      <c r="B35" s="69">
        <v>33</v>
      </c>
      <c r="C35" s="72"/>
      <c r="D35" s="73"/>
      <c r="F35" s="69">
        <v>33</v>
      </c>
      <c r="G35" s="72"/>
      <c r="H35" s="73"/>
    </row>
    <row r="36" spans="2:8" ht="14.5" customHeight="1">
      <c r="B36" s="69">
        <v>34</v>
      </c>
      <c r="C36" s="72"/>
      <c r="D36" s="73"/>
      <c r="F36" s="69">
        <v>34</v>
      </c>
      <c r="G36" s="72"/>
      <c r="H36" s="73"/>
    </row>
    <row r="37" spans="2:8" ht="14.5" customHeight="1">
      <c r="B37" s="69">
        <v>35</v>
      </c>
      <c r="C37" s="72"/>
      <c r="D37" s="73"/>
      <c r="F37" s="69">
        <v>35</v>
      </c>
      <c r="G37" s="72"/>
      <c r="H37" s="73"/>
    </row>
    <row r="38" spans="2:8" ht="14.5" customHeight="1">
      <c r="B38" s="69">
        <v>36</v>
      </c>
      <c r="C38" s="72"/>
      <c r="D38" s="73"/>
      <c r="F38" s="69">
        <v>36</v>
      </c>
      <c r="G38" s="72"/>
      <c r="H38" s="73"/>
    </row>
    <row r="39" spans="2:8" ht="14.5" customHeight="1">
      <c r="B39" s="69">
        <v>37</v>
      </c>
      <c r="C39" s="72"/>
      <c r="D39" s="73"/>
      <c r="F39" s="69">
        <v>37</v>
      </c>
      <c r="G39" s="72"/>
      <c r="H39" s="73"/>
    </row>
    <row r="40" spans="2:8" ht="14.5" customHeight="1">
      <c r="B40" s="69">
        <v>38</v>
      </c>
      <c r="C40" s="72"/>
      <c r="D40" s="73"/>
      <c r="F40" s="69">
        <v>38</v>
      </c>
      <c r="G40" s="72"/>
      <c r="H40" s="73"/>
    </row>
    <row r="41" spans="2:8" ht="14.5" customHeight="1">
      <c r="B41" s="69">
        <v>39</v>
      </c>
      <c r="C41" s="72"/>
      <c r="D41" s="73"/>
      <c r="F41" s="69">
        <v>39</v>
      </c>
      <c r="G41" s="72"/>
      <c r="H41" s="73"/>
    </row>
    <row r="42" spans="2:8" ht="14.5" customHeight="1">
      <c r="B42" s="69">
        <v>40</v>
      </c>
      <c r="C42" s="72"/>
      <c r="D42" s="73"/>
      <c r="F42" s="69">
        <v>40</v>
      </c>
      <c r="G42" s="72"/>
      <c r="H42" s="73"/>
    </row>
    <row r="43" spans="2:8" ht="14.5" customHeight="1">
      <c r="B43" s="69">
        <v>41</v>
      </c>
      <c r="C43" s="72"/>
      <c r="D43" s="73"/>
      <c r="F43" s="69">
        <v>41</v>
      </c>
      <c r="G43" s="72"/>
      <c r="H43" s="73"/>
    </row>
    <row r="44" spans="2:8" ht="14.5" customHeight="1">
      <c r="B44" s="69">
        <v>42</v>
      </c>
      <c r="C44" s="72"/>
      <c r="D44" s="73"/>
      <c r="F44" s="69">
        <v>42</v>
      </c>
      <c r="G44" s="72"/>
      <c r="H44" s="73"/>
    </row>
    <row r="45" spans="2:8" ht="14.5" customHeight="1">
      <c r="B45" s="69">
        <v>43</v>
      </c>
      <c r="C45" s="72"/>
      <c r="D45" s="73"/>
      <c r="F45" s="69">
        <v>43</v>
      </c>
      <c r="G45" s="72"/>
      <c r="H45" s="73"/>
    </row>
    <row r="46" spans="2:8" ht="14.5" customHeight="1">
      <c r="B46" s="69">
        <v>44</v>
      </c>
      <c r="C46" s="72"/>
      <c r="D46" s="73"/>
      <c r="F46" s="69">
        <v>44</v>
      </c>
      <c r="G46" s="72"/>
      <c r="H46" s="73"/>
    </row>
    <row r="47" spans="2:8" ht="14.5" customHeight="1">
      <c r="B47" s="69">
        <v>45</v>
      </c>
      <c r="C47" s="72"/>
      <c r="D47" s="73"/>
      <c r="F47" s="69">
        <v>45</v>
      </c>
      <c r="G47" s="72"/>
      <c r="H47" s="73"/>
    </row>
    <row r="48" spans="2:8" ht="14.5" customHeight="1">
      <c r="B48" s="119">
        <v>46</v>
      </c>
      <c r="C48" s="72"/>
      <c r="D48" s="73"/>
      <c r="F48" s="119">
        <v>46</v>
      </c>
      <c r="G48" s="72"/>
      <c r="H48" s="73"/>
    </row>
    <row r="49" spans="2:8" ht="14.5" customHeight="1" thickBot="1">
      <c r="B49" s="96"/>
      <c r="C49" s="97"/>
      <c r="D49" s="98"/>
      <c r="F49" s="96"/>
      <c r="G49" s="97"/>
      <c r="H49" s="98"/>
    </row>
    <row r="50" spans="2:8" ht="19" thickBot="1">
      <c r="B50" s="61"/>
      <c r="C50" s="124" t="s">
        <v>182</v>
      </c>
      <c r="D50" s="63"/>
      <c r="F50" s="61"/>
      <c r="G50" s="62" t="s">
        <v>557</v>
      </c>
      <c r="H50" s="63"/>
    </row>
    <row r="51" spans="2:8" ht="16" thickBot="1">
      <c r="B51" s="123" t="s">
        <v>555</v>
      </c>
      <c r="C51" s="125" t="s">
        <v>21</v>
      </c>
      <c r="D51" s="68" t="s">
        <v>194</v>
      </c>
      <c r="F51" s="65" t="s">
        <v>555</v>
      </c>
      <c r="G51" s="66" t="s">
        <v>21</v>
      </c>
      <c r="H51" s="68" t="s">
        <v>194</v>
      </c>
    </row>
    <row r="52" spans="2:8" ht="14.5" customHeight="1">
      <c r="B52" s="69">
        <v>1</v>
      </c>
      <c r="C52" s="72" t="s">
        <v>103</v>
      </c>
      <c r="D52" s="71">
        <v>2.9745370370370373E-3</v>
      </c>
      <c r="F52" s="69">
        <v>1</v>
      </c>
      <c r="G52" s="70" t="s">
        <v>159</v>
      </c>
      <c r="H52" s="71">
        <v>3.0902777777777782E-3</v>
      </c>
    </row>
    <row r="53" spans="2:8" ht="14.5" customHeight="1">
      <c r="B53" s="76">
        <v>2</v>
      </c>
      <c r="C53" s="72" t="s">
        <v>107</v>
      </c>
      <c r="D53" s="73">
        <v>3.0787037037037037E-3</v>
      </c>
      <c r="F53" s="76">
        <v>2</v>
      </c>
      <c r="G53" s="72" t="s">
        <v>154</v>
      </c>
      <c r="H53" s="73">
        <v>3.2638888888888891E-3</v>
      </c>
    </row>
    <row r="54" spans="2:8" ht="14.5" customHeight="1">
      <c r="B54" s="76">
        <v>3</v>
      </c>
      <c r="C54" s="72" t="s">
        <v>108</v>
      </c>
      <c r="D54" s="73">
        <v>3.1828703703703702E-3</v>
      </c>
      <c r="F54" s="76">
        <v>3</v>
      </c>
      <c r="G54" s="72" t="s">
        <v>604</v>
      </c>
      <c r="H54" s="73">
        <v>3.3217592592592591E-3</v>
      </c>
    </row>
    <row r="55" spans="2:8" ht="14.5" customHeight="1">
      <c r="B55" s="76">
        <v>4</v>
      </c>
      <c r="C55" s="72" t="s">
        <v>48</v>
      </c>
      <c r="D55" s="73">
        <v>3.2638888888888891E-3</v>
      </c>
      <c r="F55" s="76">
        <v>4</v>
      </c>
      <c r="G55" s="72" t="s">
        <v>140</v>
      </c>
      <c r="H55" s="73">
        <v>3.5185185185185185E-3</v>
      </c>
    </row>
    <row r="56" spans="2:8" ht="14.5" customHeight="1">
      <c r="B56" s="76">
        <v>5</v>
      </c>
      <c r="C56" s="72" t="s">
        <v>1256</v>
      </c>
      <c r="D56" s="73">
        <v>3.6342592592592594E-3</v>
      </c>
      <c r="F56" s="76">
        <v>5</v>
      </c>
      <c r="G56" s="72" t="s">
        <v>1251</v>
      </c>
      <c r="H56" s="73">
        <v>3.7037037037037034E-3</v>
      </c>
    </row>
    <row r="57" spans="2:8" ht="14.5" customHeight="1">
      <c r="B57" s="76">
        <v>6</v>
      </c>
      <c r="C57" s="72" t="s">
        <v>1221</v>
      </c>
      <c r="D57" s="73">
        <v>3.9583333333333337E-3</v>
      </c>
      <c r="F57" s="76">
        <v>6</v>
      </c>
      <c r="G57" s="72" t="s">
        <v>156</v>
      </c>
      <c r="H57" s="73">
        <v>3.8078703703703707E-3</v>
      </c>
    </row>
    <row r="58" spans="2:8" ht="14.5" customHeight="1">
      <c r="B58" s="76">
        <v>7</v>
      </c>
      <c r="C58" s="72" t="s">
        <v>125</v>
      </c>
      <c r="D58" s="73">
        <v>4.2013888888888891E-3</v>
      </c>
      <c r="F58" s="76">
        <v>7</v>
      </c>
      <c r="G58" s="72" t="s">
        <v>150</v>
      </c>
      <c r="H58" s="73">
        <v>3.8194444444444443E-3</v>
      </c>
    </row>
    <row r="59" spans="2:8" ht="14.5" customHeight="1">
      <c r="B59" s="76">
        <v>8</v>
      </c>
      <c r="C59" s="72" t="s">
        <v>601</v>
      </c>
      <c r="D59" s="73">
        <v>4.2129629629629626E-3</v>
      </c>
      <c r="F59" s="76">
        <v>8</v>
      </c>
      <c r="G59" s="72" t="s">
        <v>167</v>
      </c>
      <c r="H59" s="73">
        <v>3.8194444444444443E-3</v>
      </c>
    </row>
    <row r="60" spans="2:8" ht="14.5" customHeight="1">
      <c r="B60" s="76">
        <v>9</v>
      </c>
      <c r="C60" s="70" t="s">
        <v>126</v>
      </c>
      <c r="D60" s="73">
        <v>4.2476851851851851E-3</v>
      </c>
      <c r="F60" s="76">
        <v>9</v>
      </c>
      <c r="G60" s="72" t="s">
        <v>173</v>
      </c>
      <c r="H60" s="73">
        <v>3.9814814814814817E-3</v>
      </c>
    </row>
    <row r="61" spans="2:8" ht="14.5" customHeight="1">
      <c r="B61" s="69">
        <v>10</v>
      </c>
      <c r="C61" s="72" t="s">
        <v>118</v>
      </c>
      <c r="D61" s="71">
        <v>4.9421296296296288E-3</v>
      </c>
      <c r="F61" s="69">
        <v>10</v>
      </c>
      <c r="G61" s="70" t="s">
        <v>82</v>
      </c>
      <c r="H61" s="71">
        <v>4.31712962962963E-3</v>
      </c>
    </row>
    <row r="62" spans="2:8" ht="14.5" customHeight="1">
      <c r="B62" s="76">
        <v>11</v>
      </c>
      <c r="C62" s="72" t="s">
        <v>1255</v>
      </c>
      <c r="D62" s="73">
        <v>4.9421296296296288E-3</v>
      </c>
      <c r="F62" s="76">
        <v>11</v>
      </c>
      <c r="G62" s="72" t="s">
        <v>165</v>
      </c>
      <c r="H62" s="73">
        <v>4.386574074074074E-3</v>
      </c>
    </row>
    <row r="63" spans="2:8" ht="14.5" customHeight="1">
      <c r="B63" s="76">
        <v>12</v>
      </c>
      <c r="C63" s="72"/>
      <c r="D63" s="73"/>
      <c r="F63" s="76">
        <v>12</v>
      </c>
      <c r="G63" s="72" t="s">
        <v>171</v>
      </c>
      <c r="H63" s="73">
        <v>4.386574074074074E-3</v>
      </c>
    </row>
    <row r="64" spans="2:8" ht="14.5" customHeight="1">
      <c r="B64" s="76">
        <v>13</v>
      </c>
      <c r="C64" s="72"/>
      <c r="D64" s="73"/>
      <c r="F64" s="76">
        <v>13</v>
      </c>
      <c r="G64" s="72" t="s">
        <v>176</v>
      </c>
      <c r="H64" s="73">
        <v>4.4328703703703709E-3</v>
      </c>
    </row>
    <row r="65" spans="2:8" ht="14.5" customHeight="1">
      <c r="B65" s="76">
        <v>14</v>
      </c>
      <c r="C65" s="72"/>
      <c r="D65" s="73"/>
      <c r="F65" s="76">
        <v>14</v>
      </c>
      <c r="G65" s="72" t="s">
        <v>602</v>
      </c>
      <c r="H65" s="73">
        <v>4.4907407407407405E-3</v>
      </c>
    </row>
    <row r="66" spans="2:8" ht="14.5" customHeight="1">
      <c r="B66" s="76">
        <v>15</v>
      </c>
      <c r="C66" s="72"/>
      <c r="D66" s="73"/>
      <c r="F66" s="76">
        <v>15</v>
      </c>
      <c r="G66" s="72" t="s">
        <v>1252</v>
      </c>
      <c r="H66" s="73">
        <v>4.5023148148148149E-3</v>
      </c>
    </row>
    <row r="67" spans="2:8" ht="14.5" customHeight="1">
      <c r="B67" s="76">
        <v>16</v>
      </c>
      <c r="C67" s="72"/>
      <c r="D67" s="73"/>
      <c r="F67" s="76">
        <v>16</v>
      </c>
      <c r="G67" s="72" t="s">
        <v>99</v>
      </c>
      <c r="H67" s="73">
        <v>4.6990740740740743E-3</v>
      </c>
    </row>
    <row r="68" spans="2:8" ht="14.5" customHeight="1">
      <c r="B68" s="76">
        <v>17</v>
      </c>
      <c r="C68" s="72"/>
      <c r="D68" s="73"/>
      <c r="F68" s="76">
        <v>17</v>
      </c>
      <c r="G68" s="72" t="s">
        <v>180</v>
      </c>
      <c r="H68" s="73">
        <v>4.6990740740740743E-3</v>
      </c>
    </row>
    <row r="69" spans="2:8" ht="14.5" customHeight="1">
      <c r="B69" s="76">
        <v>18</v>
      </c>
      <c r="C69" s="70"/>
      <c r="D69" s="73"/>
      <c r="F69" s="76">
        <v>18</v>
      </c>
      <c r="G69" s="72" t="s">
        <v>151</v>
      </c>
      <c r="H69" s="73">
        <v>4.2013888888888891E-3</v>
      </c>
    </row>
    <row r="70" spans="2:8" ht="14.5" customHeight="1">
      <c r="B70" s="69">
        <v>19</v>
      </c>
      <c r="C70" s="72"/>
      <c r="D70" s="71"/>
      <c r="F70" s="69">
        <v>19</v>
      </c>
      <c r="G70" s="72" t="s">
        <v>1250</v>
      </c>
      <c r="H70" s="73">
        <v>4.9652777777777777E-3</v>
      </c>
    </row>
    <row r="71" spans="2:8" ht="14.5" customHeight="1">
      <c r="B71" s="76">
        <v>20</v>
      </c>
      <c r="C71" s="72"/>
      <c r="D71" s="73"/>
      <c r="F71" s="76">
        <v>20</v>
      </c>
      <c r="G71" s="72" t="s">
        <v>166</v>
      </c>
      <c r="H71" s="73">
        <v>5.0347222222222225E-3</v>
      </c>
    </row>
    <row r="72" spans="2:8" ht="14.5" customHeight="1">
      <c r="B72" s="76">
        <v>21</v>
      </c>
      <c r="C72" s="72"/>
      <c r="D72" s="73"/>
      <c r="F72" s="76">
        <v>21</v>
      </c>
      <c r="G72" s="72"/>
      <c r="H72" s="73"/>
    </row>
    <row r="73" spans="2:8" ht="14.5" customHeight="1">
      <c r="B73" s="76">
        <v>22</v>
      </c>
      <c r="C73" s="72"/>
      <c r="D73" s="73"/>
      <c r="F73" s="76">
        <v>22</v>
      </c>
      <c r="G73" s="72"/>
      <c r="H73" s="73"/>
    </row>
    <row r="74" spans="2:8" ht="14.5" customHeight="1">
      <c r="B74" s="76">
        <v>23</v>
      </c>
      <c r="C74" s="72"/>
      <c r="D74" s="73"/>
      <c r="F74" s="76">
        <v>23</v>
      </c>
      <c r="G74" s="72"/>
      <c r="H74" s="77"/>
    </row>
    <row r="75" spans="2:8" ht="14.5" customHeight="1">
      <c r="B75" s="76">
        <v>24</v>
      </c>
      <c r="C75" s="72"/>
      <c r="D75" s="73"/>
      <c r="F75" s="76">
        <v>24</v>
      </c>
      <c r="G75" s="72"/>
      <c r="H75" s="73"/>
    </row>
    <row r="76" spans="2:8" ht="14.5" customHeight="1">
      <c r="B76" s="76">
        <v>25</v>
      </c>
      <c r="C76" s="72"/>
      <c r="D76" s="73"/>
      <c r="F76" s="76">
        <v>25</v>
      </c>
      <c r="G76" s="72"/>
      <c r="H76" s="73"/>
    </row>
    <row r="77" spans="2:8" ht="14.5" customHeight="1">
      <c r="B77" s="76">
        <v>26</v>
      </c>
      <c r="C77" s="72"/>
      <c r="D77" s="73"/>
      <c r="F77" s="76">
        <v>26</v>
      </c>
      <c r="G77" s="72"/>
      <c r="H77" s="73"/>
    </row>
    <row r="78" spans="2:8" ht="14.5" customHeight="1">
      <c r="B78" s="76">
        <v>27</v>
      </c>
      <c r="C78" s="70"/>
      <c r="D78" s="73"/>
      <c r="F78" s="76">
        <v>27</v>
      </c>
      <c r="G78" s="70"/>
      <c r="H78" s="71"/>
    </row>
    <row r="79" spans="2:8" ht="14.5" customHeight="1">
      <c r="B79" s="69">
        <v>28</v>
      </c>
      <c r="C79" s="72"/>
      <c r="D79" s="71"/>
      <c r="F79" s="69">
        <v>28</v>
      </c>
      <c r="G79" s="72"/>
      <c r="H79" s="73"/>
    </row>
    <row r="80" spans="2:8" ht="14.5" customHeight="1">
      <c r="B80" s="76">
        <v>29</v>
      </c>
      <c r="C80" s="72"/>
      <c r="D80" s="73"/>
      <c r="F80" s="76">
        <v>29</v>
      </c>
      <c r="G80" s="72"/>
      <c r="H80" s="73"/>
    </row>
    <row r="81" spans="2:8" ht="14.5" customHeight="1">
      <c r="B81" s="76">
        <v>30</v>
      </c>
      <c r="C81" s="72"/>
      <c r="D81" s="73"/>
      <c r="F81" s="76">
        <v>30</v>
      </c>
      <c r="G81" s="72"/>
      <c r="H81" s="73"/>
    </row>
    <row r="82" spans="2:8" ht="14.5" customHeight="1">
      <c r="B82" s="76">
        <v>31</v>
      </c>
      <c r="C82" s="72"/>
      <c r="D82" s="73"/>
      <c r="F82" s="76">
        <v>31</v>
      </c>
      <c r="G82" s="72"/>
      <c r="H82" s="73"/>
    </row>
    <row r="83" spans="2:8" ht="14.5" customHeight="1">
      <c r="B83" s="76">
        <v>32</v>
      </c>
      <c r="C83" s="72"/>
      <c r="D83" s="73"/>
      <c r="F83" s="76">
        <v>32</v>
      </c>
      <c r="G83" s="72"/>
      <c r="H83" s="73"/>
    </row>
    <row r="84" spans="2:8" ht="14.5" customHeight="1">
      <c r="B84" s="76">
        <v>33</v>
      </c>
      <c r="C84" s="72"/>
      <c r="D84" s="73"/>
      <c r="F84" s="76">
        <v>33</v>
      </c>
      <c r="G84" s="72"/>
      <c r="H84" s="73"/>
    </row>
    <row r="85" spans="2:8" ht="14.5" customHeight="1">
      <c r="B85" s="76">
        <v>34</v>
      </c>
      <c r="C85" s="72"/>
      <c r="D85" s="73"/>
      <c r="F85" s="76">
        <v>34</v>
      </c>
      <c r="G85" s="72"/>
      <c r="H85" s="73"/>
    </row>
    <row r="86" spans="2:8" ht="14.5" customHeight="1">
      <c r="B86" s="76">
        <v>35</v>
      </c>
      <c r="C86" s="72"/>
      <c r="D86" s="73"/>
      <c r="F86" s="76">
        <v>35</v>
      </c>
      <c r="G86" s="72"/>
      <c r="H86" s="73"/>
    </row>
    <row r="87" spans="2:8" ht="14.5" customHeight="1">
      <c r="B87" s="76">
        <v>36</v>
      </c>
      <c r="C87" s="70"/>
      <c r="D87" s="73"/>
      <c r="F87" s="76">
        <v>36</v>
      </c>
      <c r="G87" s="70"/>
      <c r="H87" s="71"/>
    </row>
    <row r="88" spans="2:8" ht="14.5" customHeight="1">
      <c r="B88" s="69">
        <v>37</v>
      </c>
      <c r="C88" s="72"/>
      <c r="D88" s="71"/>
      <c r="F88" s="69">
        <v>37</v>
      </c>
      <c r="G88" s="72"/>
      <c r="H88" s="73"/>
    </row>
    <row r="89" spans="2:8" ht="14.5" customHeight="1">
      <c r="B89" s="76">
        <v>38</v>
      </c>
      <c r="C89" s="72"/>
      <c r="D89" s="73"/>
      <c r="F89" s="76">
        <v>38</v>
      </c>
      <c r="G89" s="72"/>
      <c r="H89" s="73"/>
    </row>
    <row r="90" spans="2:8" ht="14.5" customHeight="1">
      <c r="B90" s="76">
        <v>39</v>
      </c>
      <c r="C90" s="72"/>
      <c r="D90" s="73"/>
      <c r="F90" s="76">
        <v>39</v>
      </c>
      <c r="G90" s="72"/>
      <c r="H90" s="73"/>
    </row>
    <row r="91" spans="2:8" ht="14.5" customHeight="1">
      <c r="B91" s="76">
        <v>40</v>
      </c>
      <c r="C91" s="72"/>
      <c r="D91" s="73"/>
      <c r="F91" s="76">
        <v>40</v>
      </c>
      <c r="G91" s="72"/>
      <c r="H91" s="73"/>
    </row>
    <row r="92" spans="2:8" ht="14.5" customHeight="1">
      <c r="B92" s="76">
        <v>41</v>
      </c>
      <c r="C92" s="72"/>
      <c r="D92" s="73"/>
      <c r="F92" s="76">
        <v>41</v>
      </c>
      <c r="G92" s="72"/>
      <c r="H92" s="73"/>
    </row>
    <row r="93" spans="2:8" ht="14.5" customHeight="1">
      <c r="B93" s="76">
        <v>42</v>
      </c>
      <c r="C93" s="72"/>
      <c r="D93" s="73"/>
      <c r="F93" s="76">
        <v>42</v>
      </c>
      <c r="G93" s="72"/>
      <c r="H93" s="73"/>
    </row>
    <row r="94" spans="2:8" ht="14.5" customHeight="1">
      <c r="B94" s="76">
        <v>43</v>
      </c>
      <c r="C94" s="72"/>
      <c r="D94" s="73"/>
      <c r="F94" s="76">
        <v>43</v>
      </c>
      <c r="G94" s="72"/>
      <c r="H94" s="73"/>
    </row>
    <row r="95" spans="2:8" ht="14.5" customHeight="1">
      <c r="B95" s="76">
        <v>44</v>
      </c>
      <c r="C95" s="72"/>
      <c r="D95" s="73"/>
      <c r="F95" s="76">
        <v>44</v>
      </c>
      <c r="G95" s="72"/>
      <c r="H95" s="73"/>
    </row>
    <row r="96" spans="2:8" ht="14.5" customHeight="1">
      <c r="B96" s="76">
        <v>45</v>
      </c>
      <c r="C96" s="72"/>
      <c r="D96" s="73"/>
      <c r="F96" s="76">
        <v>45</v>
      </c>
      <c r="G96" s="72"/>
      <c r="H96" s="73"/>
    </row>
    <row r="97" spans="2:8" ht="14.5" customHeight="1" thickBot="1">
      <c r="B97" s="122">
        <v>46</v>
      </c>
      <c r="C97" s="120"/>
      <c r="D97" s="121"/>
      <c r="F97" s="122">
        <v>46</v>
      </c>
      <c r="G97" s="120"/>
      <c r="H97" s="121"/>
    </row>
    <row r="98" spans="2:8" ht="19" thickBot="1">
      <c r="B98" s="61"/>
      <c r="C98" s="62" t="s">
        <v>566</v>
      </c>
      <c r="D98" s="63"/>
      <c r="F98" s="61"/>
      <c r="G98" s="62" t="s">
        <v>565</v>
      </c>
      <c r="H98" s="68"/>
    </row>
    <row r="99" spans="2:8" ht="16" thickBot="1">
      <c r="B99" s="65" t="s">
        <v>555</v>
      </c>
      <c r="C99" s="114" t="s">
        <v>21</v>
      </c>
      <c r="D99" s="68" t="s">
        <v>194</v>
      </c>
      <c r="F99" s="65" t="s">
        <v>555</v>
      </c>
      <c r="G99" s="66" t="s">
        <v>21</v>
      </c>
      <c r="H99" s="68" t="s">
        <v>194</v>
      </c>
    </row>
    <row r="100" spans="2:8" ht="14.5" customHeight="1">
      <c r="B100" s="69">
        <v>1</v>
      </c>
      <c r="C100" s="90" t="s">
        <v>203</v>
      </c>
      <c r="D100" s="92">
        <v>4.5717592592592589E-3</v>
      </c>
      <c r="F100" s="69">
        <v>1</v>
      </c>
      <c r="G100" s="70" t="s">
        <v>148</v>
      </c>
      <c r="H100" s="71">
        <v>4.8495370370370368E-3</v>
      </c>
    </row>
    <row r="101" spans="2:8" ht="14.5" customHeight="1">
      <c r="B101" s="76">
        <v>2</v>
      </c>
      <c r="C101" s="90" t="s">
        <v>255</v>
      </c>
      <c r="D101" s="92">
        <v>4.6874999999999998E-3</v>
      </c>
      <c r="F101" s="76">
        <v>2</v>
      </c>
      <c r="G101" s="90" t="s">
        <v>202</v>
      </c>
      <c r="H101" s="92">
        <v>4.8611111111111112E-3</v>
      </c>
    </row>
    <row r="102" spans="2:8" ht="14.5" customHeight="1">
      <c r="B102" s="76">
        <v>3</v>
      </c>
      <c r="C102" s="90" t="s">
        <v>209</v>
      </c>
      <c r="D102" s="92">
        <v>5.347222222222222E-3</v>
      </c>
      <c r="F102" s="76">
        <v>3</v>
      </c>
      <c r="G102" s="90" t="s">
        <v>277</v>
      </c>
      <c r="H102" s="92">
        <v>5.5092592592592589E-3</v>
      </c>
    </row>
    <row r="103" spans="2:8" ht="14.5" customHeight="1">
      <c r="B103" s="76">
        <v>4</v>
      </c>
      <c r="C103" s="72"/>
      <c r="D103" s="73"/>
      <c r="F103" s="76">
        <v>4</v>
      </c>
      <c r="G103" s="90" t="s">
        <v>199</v>
      </c>
      <c r="H103" s="92">
        <v>5.6712962962962958E-3</v>
      </c>
    </row>
    <row r="104" spans="2:8" ht="14.5" customHeight="1">
      <c r="B104" s="76">
        <v>5</v>
      </c>
      <c r="C104" s="72"/>
      <c r="D104" s="73"/>
      <c r="F104" s="76">
        <v>5</v>
      </c>
      <c r="G104" s="90" t="s">
        <v>593</v>
      </c>
      <c r="H104" s="92">
        <v>5.9375000000000009E-3</v>
      </c>
    </row>
    <row r="105" spans="2:8" ht="14.5" customHeight="1">
      <c r="B105" s="76">
        <v>6</v>
      </c>
      <c r="C105" s="72"/>
      <c r="D105" s="73"/>
      <c r="F105" s="76">
        <v>6</v>
      </c>
      <c r="G105" s="90" t="s">
        <v>198</v>
      </c>
      <c r="H105" s="92">
        <v>7.2916666666666659E-3</v>
      </c>
    </row>
    <row r="106" spans="2:8" ht="14.5" customHeight="1">
      <c r="B106" s="76">
        <v>7</v>
      </c>
      <c r="C106" s="72"/>
      <c r="D106" s="73"/>
      <c r="F106" s="76">
        <v>7</v>
      </c>
      <c r="G106" s="72"/>
      <c r="H106" s="73"/>
    </row>
    <row r="107" spans="2:8" ht="14.5" customHeight="1">
      <c r="B107" s="76">
        <v>8</v>
      </c>
      <c r="C107" s="72"/>
      <c r="D107" s="73"/>
      <c r="F107" s="76">
        <v>8</v>
      </c>
      <c r="G107" s="72"/>
      <c r="H107" s="73"/>
    </row>
    <row r="108" spans="2:8" ht="14.5" customHeight="1">
      <c r="B108" s="76">
        <v>9</v>
      </c>
      <c r="C108" s="70"/>
      <c r="D108" s="73"/>
      <c r="F108" s="76">
        <v>9</v>
      </c>
      <c r="G108" s="70"/>
      <c r="H108" s="71"/>
    </row>
    <row r="109" spans="2:8" ht="14.5" customHeight="1">
      <c r="B109" s="76">
        <v>10</v>
      </c>
      <c r="C109" s="70"/>
      <c r="D109" s="71"/>
      <c r="F109" s="76">
        <v>10</v>
      </c>
      <c r="G109" s="70"/>
      <c r="H109" s="71"/>
    </row>
    <row r="110" spans="2:8" ht="14.5" customHeight="1">
      <c r="B110" s="76">
        <v>11</v>
      </c>
      <c r="C110" s="70"/>
      <c r="D110" s="71"/>
      <c r="F110" s="76">
        <v>11</v>
      </c>
      <c r="G110" s="70"/>
      <c r="H110" s="71"/>
    </row>
    <row r="111" spans="2:8" ht="14.5" customHeight="1">
      <c r="B111" s="76">
        <v>12</v>
      </c>
      <c r="C111" s="70"/>
      <c r="D111" s="71"/>
      <c r="F111" s="76">
        <v>12</v>
      </c>
      <c r="G111" s="70"/>
      <c r="H111" s="71"/>
    </row>
    <row r="112" spans="2:8" ht="14.5" customHeight="1">
      <c r="B112" s="76">
        <v>13</v>
      </c>
      <c r="C112" s="70"/>
      <c r="D112" s="71"/>
      <c r="F112" s="76">
        <v>13</v>
      </c>
      <c r="G112" s="70"/>
      <c r="H112" s="71"/>
    </row>
    <row r="113" spans="2:8" ht="14.5" customHeight="1">
      <c r="B113" s="76">
        <v>14</v>
      </c>
      <c r="C113" s="70"/>
      <c r="D113" s="71"/>
      <c r="F113" s="76">
        <v>14</v>
      </c>
      <c r="G113" s="70"/>
      <c r="H113" s="71"/>
    </row>
    <row r="114" spans="2:8" ht="14.5" customHeight="1">
      <c r="B114" s="76">
        <v>15</v>
      </c>
      <c r="C114" s="70"/>
      <c r="D114" s="71"/>
      <c r="F114" s="76">
        <v>15</v>
      </c>
      <c r="G114" s="70"/>
      <c r="H114" s="71"/>
    </row>
    <row r="115" spans="2:8" ht="14.5" customHeight="1">
      <c r="B115" s="76">
        <v>16</v>
      </c>
      <c r="C115" s="72"/>
      <c r="D115" s="71"/>
      <c r="F115" s="76">
        <v>16</v>
      </c>
      <c r="G115" s="72"/>
      <c r="H115" s="73"/>
    </row>
    <row r="116" spans="2:8" ht="14.5" customHeight="1">
      <c r="B116" s="76">
        <v>17</v>
      </c>
      <c r="C116" s="72"/>
      <c r="D116" s="73"/>
      <c r="F116" s="76">
        <v>17</v>
      </c>
      <c r="G116" s="72"/>
      <c r="H116" s="73"/>
    </row>
    <row r="117" spans="2:8" ht="14.5" customHeight="1">
      <c r="B117" s="76">
        <v>18</v>
      </c>
      <c r="C117" s="72"/>
      <c r="D117" s="73"/>
      <c r="F117" s="76">
        <v>18</v>
      </c>
      <c r="G117" s="72"/>
      <c r="H117" s="73"/>
    </row>
    <row r="118" spans="2:8" ht="14.5" customHeight="1">
      <c r="B118" s="76">
        <v>19</v>
      </c>
      <c r="C118" s="72"/>
      <c r="D118" s="73"/>
      <c r="F118" s="76">
        <v>19</v>
      </c>
      <c r="G118" s="72"/>
      <c r="H118" s="73"/>
    </row>
    <row r="119" spans="2:8" ht="14.5" customHeight="1">
      <c r="B119" s="76">
        <v>20</v>
      </c>
      <c r="C119" s="72"/>
      <c r="D119" s="73"/>
      <c r="F119" s="76">
        <v>20</v>
      </c>
      <c r="G119" s="72"/>
      <c r="H119" s="73"/>
    </row>
    <row r="120" spans="2:8" ht="14.5" customHeight="1">
      <c r="B120" s="76">
        <v>21</v>
      </c>
      <c r="C120" s="72"/>
      <c r="D120" s="73"/>
      <c r="F120" s="76">
        <v>21</v>
      </c>
      <c r="G120" s="72"/>
      <c r="H120" s="73"/>
    </row>
    <row r="121" spans="2:8" ht="14.5" customHeight="1" thickBot="1">
      <c r="B121" s="76">
        <v>22</v>
      </c>
      <c r="D121" s="73"/>
      <c r="F121" s="76">
        <v>22</v>
      </c>
      <c r="G121" s="72"/>
      <c r="H121" s="73"/>
    </row>
    <row r="122" spans="2:8" ht="14.5" customHeight="1" thickBot="1">
      <c r="C122" s="62"/>
      <c r="G122" s="116"/>
      <c r="H122" s="117"/>
    </row>
    <row r="123" spans="2:8" ht="19" thickBot="1">
      <c r="B123" s="61"/>
      <c r="C123" s="62" t="s">
        <v>322</v>
      </c>
      <c r="D123" s="63"/>
      <c r="F123" s="61"/>
      <c r="G123" s="62" t="s">
        <v>323</v>
      </c>
      <c r="H123" s="68"/>
    </row>
    <row r="124" spans="2:8" ht="16" thickBot="1">
      <c r="B124" s="65" t="s">
        <v>555</v>
      </c>
      <c r="C124" s="66" t="s">
        <v>21</v>
      </c>
      <c r="D124" s="68" t="s">
        <v>194</v>
      </c>
      <c r="F124" s="65" t="s">
        <v>555</v>
      </c>
      <c r="G124" s="66" t="s">
        <v>21</v>
      </c>
      <c r="H124" s="68" t="s">
        <v>194</v>
      </c>
    </row>
    <row r="125" spans="2:8" ht="14.5" customHeight="1">
      <c r="B125" s="69">
        <v>1</v>
      </c>
      <c r="C125" s="72" t="s">
        <v>216</v>
      </c>
      <c r="D125" s="71">
        <v>7.013888888888889E-3</v>
      </c>
      <c r="F125" s="69">
        <v>1</v>
      </c>
      <c r="G125" s="72" t="s">
        <v>215</v>
      </c>
      <c r="H125" s="73">
        <v>7.4537037037037028E-3</v>
      </c>
    </row>
    <row r="126" spans="2:8" ht="14.5" customHeight="1">
      <c r="B126" s="76">
        <v>2</v>
      </c>
      <c r="C126" s="72" t="s">
        <v>315</v>
      </c>
      <c r="D126" s="73">
        <v>7.8240740740740753E-3</v>
      </c>
      <c r="F126" s="76">
        <v>2</v>
      </c>
      <c r="G126" s="72" t="s">
        <v>326</v>
      </c>
      <c r="H126" s="73">
        <v>8.8773148148148153E-3</v>
      </c>
    </row>
    <row r="127" spans="2:8" ht="14.5" customHeight="1">
      <c r="B127" s="76">
        <v>3</v>
      </c>
      <c r="C127" s="72" t="s">
        <v>589</v>
      </c>
      <c r="D127" s="73">
        <v>8.0902777777777778E-3</v>
      </c>
      <c r="F127" s="76">
        <v>3</v>
      </c>
      <c r="G127" s="72" t="s">
        <v>329</v>
      </c>
      <c r="H127" s="73">
        <v>1.0694444444444444E-2</v>
      </c>
    </row>
    <row r="128" spans="2:8" ht="14.5" customHeight="1">
      <c r="B128" s="76">
        <v>4</v>
      </c>
      <c r="C128" s="72"/>
      <c r="D128" s="73"/>
      <c r="F128" s="76">
        <v>4</v>
      </c>
      <c r="G128" s="72"/>
      <c r="H128" s="73"/>
    </row>
    <row r="129" spans="2:8" ht="14.5" customHeight="1">
      <c r="B129" s="76">
        <v>5</v>
      </c>
      <c r="C129" s="72"/>
      <c r="D129" s="73"/>
      <c r="F129" s="76">
        <v>5</v>
      </c>
      <c r="G129" s="72"/>
      <c r="H129" s="73"/>
    </row>
    <row r="130" spans="2:8" ht="14.5" customHeight="1">
      <c r="B130" s="76">
        <v>6</v>
      </c>
      <c r="C130" s="72"/>
      <c r="D130" s="73"/>
      <c r="F130" s="76">
        <v>6</v>
      </c>
      <c r="G130" s="72"/>
      <c r="H130" s="73"/>
    </row>
    <row r="131" spans="2:8" ht="14.5" customHeight="1">
      <c r="B131" s="76">
        <v>7</v>
      </c>
      <c r="C131" s="72"/>
      <c r="D131" s="73"/>
      <c r="F131" s="76">
        <v>7</v>
      </c>
      <c r="G131" s="72"/>
      <c r="H131" s="73"/>
    </row>
    <row r="132" spans="2:8" ht="14.5" customHeight="1">
      <c r="B132" s="76">
        <v>8</v>
      </c>
      <c r="C132" s="72"/>
      <c r="D132" s="73"/>
      <c r="F132" s="76">
        <v>8</v>
      </c>
      <c r="G132" s="72"/>
      <c r="H132" s="73"/>
    </row>
    <row r="133" spans="2:8" ht="14.5" customHeight="1">
      <c r="B133" s="76">
        <v>9</v>
      </c>
      <c r="C133" s="72"/>
      <c r="D133" s="73"/>
      <c r="F133" s="76">
        <v>9</v>
      </c>
      <c r="G133" s="72"/>
      <c r="H133" s="73"/>
    </row>
    <row r="134" spans="2:8" ht="14.5" customHeight="1">
      <c r="B134" s="76">
        <v>10</v>
      </c>
      <c r="C134" s="72"/>
      <c r="D134" s="73"/>
      <c r="F134" s="76">
        <v>10</v>
      </c>
      <c r="G134" s="72"/>
      <c r="H134" s="73"/>
    </row>
    <row r="135" spans="2:8" ht="14.5" customHeight="1">
      <c r="B135" s="76">
        <v>11</v>
      </c>
      <c r="C135" s="72"/>
      <c r="D135" s="73"/>
      <c r="F135" s="76">
        <v>11</v>
      </c>
      <c r="G135" s="72"/>
      <c r="H135" s="73"/>
    </row>
    <row r="136" spans="2:8" ht="14.5" customHeight="1">
      <c r="B136" s="76">
        <v>12</v>
      </c>
      <c r="C136" s="72"/>
      <c r="D136" s="73"/>
      <c r="F136" s="76">
        <v>12</v>
      </c>
      <c r="G136" s="72"/>
      <c r="H136" s="73"/>
    </row>
    <row r="137" spans="2:8" ht="14.5" customHeight="1">
      <c r="B137" s="76">
        <v>13</v>
      </c>
      <c r="C137" s="72"/>
      <c r="D137" s="73"/>
      <c r="F137" s="76">
        <v>13</v>
      </c>
      <c r="G137" s="72"/>
      <c r="H137" s="73"/>
    </row>
    <row r="138" spans="2:8" ht="14.5" customHeight="1">
      <c r="B138" s="76">
        <v>14</v>
      </c>
      <c r="C138" s="72"/>
      <c r="D138" s="73"/>
      <c r="F138" s="76">
        <v>14</v>
      </c>
      <c r="G138" s="72"/>
      <c r="H138" s="73"/>
    </row>
    <row r="139" spans="2:8" ht="14.5" customHeight="1">
      <c r="B139" s="76">
        <v>15</v>
      </c>
      <c r="C139" s="70"/>
      <c r="D139" s="73"/>
      <c r="F139" s="76">
        <v>15</v>
      </c>
      <c r="G139" s="70"/>
      <c r="H139" s="71"/>
    </row>
    <row r="140" spans="2:8" ht="14.5" customHeight="1">
      <c r="B140" s="76">
        <v>16</v>
      </c>
      <c r="C140" s="72"/>
      <c r="D140" s="71"/>
      <c r="F140" s="76">
        <v>16</v>
      </c>
      <c r="G140" s="72"/>
      <c r="H140" s="73"/>
    </row>
    <row r="141" spans="2:8" ht="14.5" customHeight="1">
      <c r="B141" s="76">
        <v>17</v>
      </c>
      <c r="C141" s="72"/>
      <c r="D141" s="73"/>
      <c r="F141" s="76">
        <v>17</v>
      </c>
      <c r="G141" s="72"/>
      <c r="H141" s="73"/>
    </row>
    <row r="142" spans="2:8" ht="14.5" customHeight="1">
      <c r="B142" s="76">
        <v>18</v>
      </c>
      <c r="C142" s="72"/>
      <c r="D142" s="73"/>
      <c r="F142" s="76">
        <v>18</v>
      </c>
      <c r="G142" s="72"/>
      <c r="H142" s="73"/>
    </row>
    <row r="143" spans="2:8" ht="14.5" customHeight="1">
      <c r="B143" s="76">
        <v>19</v>
      </c>
      <c r="C143" s="72"/>
      <c r="D143" s="73"/>
      <c r="F143" s="76">
        <v>19</v>
      </c>
      <c r="G143" s="72"/>
      <c r="H143" s="73"/>
    </row>
    <row r="144" spans="2:8" ht="14.5" customHeight="1">
      <c r="B144" s="76">
        <v>20</v>
      </c>
      <c r="C144" s="72"/>
      <c r="D144" s="73"/>
      <c r="F144" s="76">
        <v>20</v>
      </c>
      <c r="G144" s="72"/>
      <c r="H144" s="73"/>
    </row>
    <row r="145" spans="2:8" ht="14.5" customHeight="1">
      <c r="B145" s="76">
        <v>21</v>
      </c>
      <c r="C145" s="72"/>
      <c r="D145" s="73"/>
      <c r="F145" s="76">
        <v>21</v>
      </c>
      <c r="G145" s="72"/>
      <c r="H145" s="73"/>
    </row>
    <row r="146" spans="2:8" ht="14.5" customHeight="1" thickBot="1">
      <c r="C146" s="116"/>
      <c r="G146" s="116"/>
      <c r="H146" s="117"/>
    </row>
    <row r="147" spans="2:8" ht="19" thickBot="1">
      <c r="B147" s="61"/>
      <c r="C147" s="62" t="s">
        <v>357</v>
      </c>
      <c r="D147" s="63"/>
      <c r="F147" s="61"/>
      <c r="G147" s="62" t="s">
        <v>376</v>
      </c>
      <c r="H147" s="68"/>
    </row>
    <row r="148" spans="2:8" ht="16" thickBot="1">
      <c r="B148" s="65" t="s">
        <v>555</v>
      </c>
      <c r="C148" s="66" t="s">
        <v>21</v>
      </c>
      <c r="D148" s="68" t="s">
        <v>194</v>
      </c>
      <c r="F148" s="65" t="s">
        <v>555</v>
      </c>
      <c r="G148" s="66" t="s">
        <v>21</v>
      </c>
      <c r="H148" s="68" t="s">
        <v>194</v>
      </c>
    </row>
    <row r="149" spans="2:8" ht="14.5" customHeight="1">
      <c r="B149" s="69">
        <v>1</v>
      </c>
      <c r="C149" t="s">
        <v>351</v>
      </c>
      <c r="D149" s="92">
        <v>7.9861111111111122E-3</v>
      </c>
      <c r="F149" s="69">
        <v>1</v>
      </c>
      <c r="G149" s="72" t="s">
        <v>358</v>
      </c>
      <c r="H149" s="73">
        <v>7.4768518518518526E-3</v>
      </c>
    </row>
    <row r="150" spans="2:8" ht="14.5" customHeight="1">
      <c r="B150" s="76">
        <v>2</v>
      </c>
      <c r="C150" s="72"/>
      <c r="D150" s="73"/>
      <c r="F150" s="76">
        <v>2</v>
      </c>
      <c r="G150" s="72"/>
      <c r="H150" s="73"/>
    </row>
    <row r="151" spans="2:8" ht="14.5" customHeight="1">
      <c r="B151" s="76">
        <v>3</v>
      </c>
      <c r="C151" s="72"/>
      <c r="D151" s="73"/>
      <c r="F151" s="76">
        <v>3</v>
      </c>
      <c r="G151" s="72"/>
      <c r="H151" s="73"/>
    </row>
    <row r="152" spans="2:8" ht="14.5" customHeight="1">
      <c r="B152" s="76">
        <v>4</v>
      </c>
      <c r="C152" s="72"/>
      <c r="D152" s="73"/>
      <c r="F152" s="76">
        <v>4</v>
      </c>
      <c r="G152" s="72"/>
      <c r="H152" s="73"/>
    </row>
    <row r="153" spans="2:8" ht="14.5" customHeight="1">
      <c r="B153" s="76">
        <v>5</v>
      </c>
      <c r="C153" s="72"/>
      <c r="D153" s="73"/>
      <c r="F153" s="76">
        <v>5</v>
      </c>
      <c r="G153" s="72"/>
      <c r="H153" s="73"/>
    </row>
    <row r="154" spans="2:8" ht="14.5" customHeight="1">
      <c r="B154" s="76">
        <v>6</v>
      </c>
      <c r="C154" s="72"/>
      <c r="D154" s="73"/>
      <c r="F154" s="76">
        <v>6</v>
      </c>
      <c r="G154" s="72"/>
      <c r="H154" s="73"/>
    </row>
    <row r="155" spans="2:8" ht="14.5" customHeight="1">
      <c r="B155" s="76">
        <v>7</v>
      </c>
      <c r="C155" s="72"/>
      <c r="D155" s="73"/>
      <c r="F155" s="76">
        <v>7</v>
      </c>
      <c r="G155" s="72"/>
      <c r="H155" s="73"/>
    </row>
    <row r="156" spans="2:8" ht="14.5" customHeight="1">
      <c r="B156" s="76">
        <v>8</v>
      </c>
      <c r="C156" s="72"/>
      <c r="D156" s="73"/>
      <c r="F156" s="76">
        <v>8</v>
      </c>
      <c r="G156" s="72"/>
      <c r="H156" s="73"/>
    </row>
    <row r="157" spans="2:8" ht="14.5" customHeight="1">
      <c r="B157" s="76">
        <v>9</v>
      </c>
      <c r="C157" s="72"/>
      <c r="D157" s="73"/>
      <c r="F157" s="76">
        <v>9</v>
      </c>
      <c r="G157" s="72"/>
      <c r="H157" s="73"/>
    </row>
    <row r="158" spans="2:8" ht="14.5" customHeight="1">
      <c r="B158" s="76">
        <v>10</v>
      </c>
      <c r="C158" s="72"/>
      <c r="D158" s="73"/>
      <c r="F158" s="76">
        <v>10</v>
      </c>
      <c r="G158" s="72"/>
      <c r="H158" s="73"/>
    </row>
    <row r="159" spans="2:8" ht="14.5" customHeight="1">
      <c r="B159" s="76">
        <v>11</v>
      </c>
      <c r="C159" s="72"/>
      <c r="D159" s="73"/>
      <c r="F159" s="76">
        <v>11</v>
      </c>
      <c r="G159" s="72"/>
      <c r="H159" s="73"/>
    </row>
    <row r="160" spans="2:8" ht="14.5" customHeight="1">
      <c r="B160" s="76">
        <v>12</v>
      </c>
      <c r="C160" s="72"/>
      <c r="D160" s="73"/>
      <c r="F160" s="76">
        <v>12</v>
      </c>
      <c r="G160" s="72"/>
      <c r="H160" s="73"/>
    </row>
    <row r="161" spans="2:8" ht="14.5" customHeight="1">
      <c r="B161" s="76">
        <v>13</v>
      </c>
      <c r="C161" s="72"/>
      <c r="D161" s="73"/>
      <c r="F161" s="76">
        <v>13</v>
      </c>
      <c r="G161" s="72"/>
      <c r="H161" s="73"/>
    </row>
    <row r="162" spans="2:8" ht="14.5" customHeight="1">
      <c r="B162" s="76">
        <v>14</v>
      </c>
      <c r="C162" s="72"/>
      <c r="D162" s="73"/>
      <c r="F162" s="76">
        <v>14</v>
      </c>
      <c r="G162" s="72"/>
      <c r="H162" s="73"/>
    </row>
    <row r="163" spans="2:8" ht="14.5" customHeight="1">
      <c r="B163" s="76">
        <v>15</v>
      </c>
      <c r="C163" s="72"/>
      <c r="D163" s="73"/>
      <c r="F163" s="76">
        <v>15</v>
      </c>
      <c r="G163" s="72"/>
      <c r="H163" s="73"/>
    </row>
    <row r="164" spans="2:8" ht="14.5" customHeight="1">
      <c r="B164" s="76">
        <v>16</v>
      </c>
      <c r="C164" s="72"/>
      <c r="D164" s="73"/>
      <c r="F164" s="76">
        <v>16</v>
      </c>
      <c r="G164" s="72"/>
      <c r="H164" s="73"/>
    </row>
    <row r="165" spans="2:8" ht="14.5" customHeight="1">
      <c r="B165" s="76">
        <v>17</v>
      </c>
      <c r="C165" s="72"/>
      <c r="D165" s="73"/>
      <c r="F165" s="76">
        <v>17</v>
      </c>
      <c r="G165" s="72"/>
      <c r="H165" s="73"/>
    </row>
    <row r="166" spans="2:8" ht="14.5" customHeight="1">
      <c r="B166" s="76">
        <v>18</v>
      </c>
      <c r="C166" s="72"/>
      <c r="D166" s="73"/>
      <c r="F166" s="76">
        <v>18</v>
      </c>
      <c r="G166" s="72"/>
      <c r="H166" s="73"/>
    </row>
    <row r="167" spans="2:8" ht="14.5" customHeight="1">
      <c r="B167" s="76">
        <v>19</v>
      </c>
      <c r="C167" s="72"/>
      <c r="D167" s="73"/>
      <c r="F167" s="76">
        <v>19</v>
      </c>
      <c r="G167" s="72"/>
      <c r="H167" s="73"/>
    </row>
    <row r="168" spans="2:8" ht="14.5" customHeight="1">
      <c r="B168" s="76">
        <v>20</v>
      </c>
      <c r="C168" s="72"/>
      <c r="D168" s="73"/>
      <c r="F168" s="76">
        <v>20</v>
      </c>
      <c r="G168" s="72"/>
      <c r="H168" s="73"/>
    </row>
    <row r="169" spans="2:8" ht="14.5" customHeight="1">
      <c r="B169" s="76">
        <v>21</v>
      </c>
      <c r="C169" s="72"/>
      <c r="D169" s="73"/>
      <c r="F169" s="76">
        <v>21</v>
      </c>
      <c r="G169" s="72"/>
      <c r="H169" s="73"/>
    </row>
    <row r="170" spans="2:8" ht="14.5" customHeight="1">
      <c r="B170" s="76">
        <v>22</v>
      </c>
      <c r="C170" s="72"/>
      <c r="D170" s="73"/>
      <c r="F170" s="76">
        <v>22</v>
      </c>
      <c r="G170" s="72"/>
      <c r="H170" s="73"/>
    </row>
    <row r="171" spans="2:8" ht="14.5" customHeight="1" thickBot="1"/>
    <row r="172" spans="2:8" ht="19" thickBot="1">
      <c r="B172" s="61"/>
      <c r="C172" s="62" t="s">
        <v>669</v>
      </c>
      <c r="D172" s="63"/>
      <c r="F172" s="61"/>
      <c r="G172" s="62" t="s">
        <v>670</v>
      </c>
      <c r="H172" s="63"/>
    </row>
    <row r="173" spans="2:8" ht="16" thickBot="1">
      <c r="B173" s="65" t="s">
        <v>555</v>
      </c>
      <c r="C173" s="66" t="s">
        <v>21</v>
      </c>
      <c r="D173" s="68" t="s">
        <v>194</v>
      </c>
      <c r="F173" s="65" t="s">
        <v>555</v>
      </c>
      <c r="G173" s="66" t="s">
        <v>21</v>
      </c>
      <c r="H173" s="68" t="s">
        <v>194</v>
      </c>
    </row>
    <row r="174" spans="2:8" ht="14.5" customHeight="1">
      <c r="B174" s="69">
        <v>1</v>
      </c>
      <c r="C174" s="72" t="s">
        <v>223</v>
      </c>
      <c r="D174" s="71">
        <v>1.6203703703703703E-2</v>
      </c>
      <c r="F174" s="69">
        <v>1</v>
      </c>
      <c r="G174" t="s">
        <v>219</v>
      </c>
      <c r="H174" s="92">
        <v>1.8587962962962962E-2</v>
      </c>
    </row>
    <row r="175" spans="2:8" ht="14.5" customHeight="1">
      <c r="B175" s="76">
        <v>2</v>
      </c>
      <c r="C175" s="72" t="s">
        <v>392</v>
      </c>
      <c r="D175" s="73">
        <v>2.0023148148148148E-2</v>
      </c>
      <c r="F175" s="76">
        <v>2</v>
      </c>
      <c r="G175" s="72"/>
      <c r="H175" s="73"/>
    </row>
    <row r="176" spans="2:8" ht="14.5" customHeight="1">
      <c r="B176" s="76">
        <v>3</v>
      </c>
      <c r="C176" s="72"/>
      <c r="D176" s="73"/>
      <c r="F176" s="76">
        <v>3</v>
      </c>
      <c r="G176" s="72"/>
      <c r="H176" s="73"/>
    </row>
    <row r="177" spans="2:8" ht="14.5" customHeight="1">
      <c r="B177" s="76">
        <v>4</v>
      </c>
      <c r="C177" s="72"/>
      <c r="D177" s="78"/>
      <c r="F177" s="76">
        <v>4</v>
      </c>
      <c r="G177" s="72"/>
      <c r="H177" s="73"/>
    </row>
    <row r="178" spans="2:8" ht="14.5" customHeight="1">
      <c r="B178" s="76">
        <v>5</v>
      </c>
      <c r="C178" s="72"/>
      <c r="D178" s="73"/>
      <c r="F178" s="76">
        <v>5</v>
      </c>
      <c r="G178" s="72"/>
      <c r="H178" s="73"/>
    </row>
    <row r="179" spans="2:8" ht="14.5" customHeight="1">
      <c r="B179" s="76">
        <v>6</v>
      </c>
      <c r="C179" s="72"/>
      <c r="D179" s="73"/>
      <c r="F179" s="76">
        <v>6</v>
      </c>
      <c r="G179" s="72"/>
      <c r="H179" s="73"/>
    </row>
    <row r="180" spans="2:8" ht="14.5" customHeight="1">
      <c r="B180" s="76">
        <v>7</v>
      </c>
      <c r="C180" s="72"/>
      <c r="D180" s="73"/>
      <c r="F180" s="76">
        <v>7</v>
      </c>
      <c r="G180" s="72"/>
      <c r="H180" s="73"/>
    </row>
    <row r="181" spans="2:8" ht="14.5" customHeight="1">
      <c r="B181" s="76">
        <v>8</v>
      </c>
      <c r="C181" s="72"/>
      <c r="D181" s="73"/>
      <c r="F181" s="76">
        <v>8</v>
      </c>
      <c r="G181" s="72"/>
      <c r="H181" s="73"/>
    </row>
    <row r="182" spans="2:8" ht="14.5" customHeight="1">
      <c r="B182" s="76">
        <v>9</v>
      </c>
      <c r="C182" s="72"/>
      <c r="D182" s="73"/>
      <c r="F182" s="76">
        <v>9</v>
      </c>
      <c r="G182" s="72"/>
      <c r="H182" s="73"/>
    </row>
    <row r="183" spans="2:8" ht="14.5" customHeight="1">
      <c r="B183" s="76">
        <v>10</v>
      </c>
      <c r="C183" s="72"/>
      <c r="D183" s="73"/>
      <c r="F183" s="76">
        <v>10</v>
      </c>
      <c r="G183" s="72"/>
      <c r="H183" s="73"/>
    </row>
    <row r="184" spans="2:8" ht="14.5" customHeight="1">
      <c r="B184" s="76">
        <v>11</v>
      </c>
      <c r="C184" s="72"/>
      <c r="D184" s="73"/>
      <c r="F184" s="76">
        <v>11</v>
      </c>
      <c r="G184" s="72"/>
      <c r="H184" s="73"/>
    </row>
    <row r="185" spans="2:8" ht="14.5" customHeight="1">
      <c r="B185" s="76">
        <v>12</v>
      </c>
      <c r="C185" s="72"/>
      <c r="D185" s="73"/>
      <c r="F185" s="76">
        <v>12</v>
      </c>
      <c r="G185" s="72"/>
      <c r="H185" s="73"/>
    </row>
    <row r="186" spans="2:8" ht="14.5" customHeight="1">
      <c r="B186" s="76">
        <v>13</v>
      </c>
      <c r="C186" s="72"/>
      <c r="D186" s="73"/>
      <c r="F186" s="76">
        <v>13</v>
      </c>
      <c r="G186" s="72"/>
      <c r="H186" s="73"/>
    </row>
    <row r="187" spans="2:8" ht="14.5" customHeight="1">
      <c r="B187" s="76">
        <v>14</v>
      </c>
      <c r="C187" s="72"/>
      <c r="D187" s="73"/>
      <c r="F187" s="76">
        <v>14</v>
      </c>
      <c r="G187" s="72"/>
      <c r="H187" s="73"/>
    </row>
    <row r="188" spans="2:8" ht="14.5" customHeight="1">
      <c r="B188" s="76">
        <v>15</v>
      </c>
      <c r="C188" s="72"/>
      <c r="D188" s="73"/>
      <c r="F188" s="76">
        <v>15</v>
      </c>
      <c r="G188" s="72"/>
      <c r="H188" s="73"/>
    </row>
    <row r="189" spans="2:8" ht="14.5" customHeight="1">
      <c r="B189" s="76">
        <v>16</v>
      </c>
      <c r="C189" s="72"/>
      <c r="D189" s="73"/>
      <c r="F189" s="76">
        <v>16</v>
      </c>
      <c r="G189" s="72"/>
      <c r="H189" s="73"/>
    </row>
    <row r="190" spans="2:8" ht="14.5" customHeight="1">
      <c r="B190" s="76">
        <v>17</v>
      </c>
      <c r="C190" s="72"/>
      <c r="D190" s="73"/>
      <c r="F190" s="76">
        <v>17</v>
      </c>
      <c r="G190" s="72"/>
      <c r="H190" s="73"/>
    </row>
    <row r="191" spans="2:8" ht="14.5" customHeight="1">
      <c r="B191" s="76">
        <v>18</v>
      </c>
      <c r="C191" s="72"/>
      <c r="D191" s="73"/>
      <c r="F191" s="76">
        <v>18</v>
      </c>
      <c r="G191" s="72"/>
      <c r="H191" s="73"/>
    </row>
    <row r="192" spans="2:8" ht="14.5" customHeight="1">
      <c r="B192" s="76">
        <v>19</v>
      </c>
      <c r="C192" s="72"/>
      <c r="D192" s="73"/>
      <c r="F192" s="76">
        <v>19</v>
      </c>
      <c r="G192" s="72"/>
      <c r="H192" s="73"/>
    </row>
    <row r="193" spans="2:8" ht="14.5" customHeight="1">
      <c r="B193" s="76">
        <v>20</v>
      </c>
      <c r="C193" s="70"/>
      <c r="D193" s="73"/>
      <c r="F193" s="76">
        <v>20</v>
      </c>
      <c r="G193" s="72"/>
      <c r="H193" s="73"/>
    </row>
    <row r="194" spans="2:8" ht="14.5" customHeight="1">
      <c r="B194" s="76">
        <v>21</v>
      </c>
      <c r="C194" s="72"/>
      <c r="D194" s="71"/>
      <c r="F194" s="76">
        <v>21</v>
      </c>
      <c r="G194" s="72"/>
      <c r="H194" s="73"/>
    </row>
    <row r="195" spans="2:8" ht="14.5" customHeight="1" thickBot="1"/>
    <row r="196" spans="2:8" ht="19" thickBot="1">
      <c r="B196" s="61"/>
      <c r="C196" s="62" t="s">
        <v>671</v>
      </c>
      <c r="D196" s="63"/>
      <c r="F196" s="61"/>
      <c r="G196" s="62" t="s">
        <v>672</v>
      </c>
      <c r="H196" s="63"/>
    </row>
    <row r="197" spans="2:8" ht="16" thickBot="1">
      <c r="B197" s="65" t="s">
        <v>555</v>
      </c>
      <c r="C197" s="66" t="s">
        <v>21</v>
      </c>
      <c r="D197" s="68" t="s">
        <v>194</v>
      </c>
      <c r="F197" s="65" t="s">
        <v>555</v>
      </c>
      <c r="G197" s="66" t="s">
        <v>21</v>
      </c>
      <c r="H197" s="68" t="s">
        <v>194</v>
      </c>
    </row>
    <row r="198" spans="2:8" ht="14.5" customHeight="1">
      <c r="B198" s="69">
        <v>1</v>
      </c>
      <c r="C198" s="72" t="s">
        <v>433</v>
      </c>
      <c r="D198" s="71">
        <v>1.3368055555555557E-2</v>
      </c>
      <c r="F198" s="69">
        <v>1</v>
      </c>
      <c r="G198" s="72" t="s">
        <v>517</v>
      </c>
      <c r="H198" s="73">
        <v>1.7314814814814814E-2</v>
      </c>
    </row>
    <row r="199" spans="2:8" ht="14.5" customHeight="1">
      <c r="B199" s="76">
        <v>2</v>
      </c>
      <c r="C199" s="72" t="s">
        <v>460</v>
      </c>
      <c r="D199" s="73">
        <v>1.4120370370370368E-2</v>
      </c>
      <c r="F199" s="76">
        <v>2</v>
      </c>
      <c r="G199" s="72" t="s">
        <v>229</v>
      </c>
      <c r="H199" s="73">
        <v>1.7453703703703704E-2</v>
      </c>
    </row>
    <row r="200" spans="2:8" ht="14.5" customHeight="1">
      <c r="B200" s="76">
        <v>3</v>
      </c>
      <c r="C200" s="72" t="s">
        <v>241</v>
      </c>
      <c r="D200" s="73">
        <v>1.4166666666666666E-2</v>
      </c>
      <c r="F200" s="76">
        <v>3</v>
      </c>
      <c r="G200" s="72" t="s">
        <v>1259</v>
      </c>
      <c r="H200" s="73">
        <v>2.146990740740741E-2</v>
      </c>
    </row>
    <row r="201" spans="2:8" ht="14.5" customHeight="1">
      <c r="B201" s="76">
        <v>4</v>
      </c>
      <c r="C201" s="72" t="s">
        <v>423</v>
      </c>
      <c r="D201" s="73">
        <v>1.4328703703703703E-2</v>
      </c>
      <c r="F201" s="76">
        <v>4</v>
      </c>
      <c r="G201" s="72" t="s">
        <v>533</v>
      </c>
      <c r="H201" s="73">
        <v>2.1539351851851851E-2</v>
      </c>
    </row>
    <row r="202" spans="2:8" ht="14.5" customHeight="1">
      <c r="B202" s="76">
        <v>5</v>
      </c>
      <c r="C202" s="72" t="s">
        <v>231</v>
      </c>
      <c r="D202" s="73">
        <v>1.5046296296296295E-2</v>
      </c>
      <c r="F202" s="76">
        <v>5</v>
      </c>
      <c r="G202" s="72" t="s">
        <v>238</v>
      </c>
      <c r="H202" s="73">
        <v>2.3865740740740743E-2</v>
      </c>
    </row>
    <row r="203" spans="2:8" ht="14.5" customHeight="1">
      <c r="B203" s="76">
        <v>6</v>
      </c>
      <c r="C203" s="72" t="s">
        <v>607</v>
      </c>
      <c r="D203" s="73">
        <v>1.5763888888888886E-2</v>
      </c>
      <c r="F203" s="76">
        <v>6</v>
      </c>
      <c r="G203" s="72" t="s">
        <v>551</v>
      </c>
      <c r="H203" s="73">
        <v>2.8101851851851854E-2</v>
      </c>
    </row>
    <row r="204" spans="2:8" ht="14.5" customHeight="1">
      <c r="B204" s="76">
        <v>7</v>
      </c>
      <c r="C204" s="72" t="s">
        <v>1258</v>
      </c>
      <c r="D204" s="73">
        <v>1.5914351851851853E-2</v>
      </c>
      <c r="F204" s="76">
        <v>7</v>
      </c>
      <c r="G204" s="72"/>
      <c r="H204" s="73"/>
    </row>
    <row r="205" spans="2:8" ht="14.5" customHeight="1">
      <c r="B205" s="76">
        <v>8</v>
      </c>
      <c r="C205" s="72" t="s">
        <v>1257</v>
      </c>
      <c r="D205" s="73">
        <v>1.6238425925925924E-2</v>
      </c>
      <c r="F205" s="76">
        <v>8</v>
      </c>
      <c r="G205" s="72"/>
      <c r="H205" s="73"/>
    </row>
    <row r="206" spans="2:8" ht="14.5" customHeight="1">
      <c r="B206" s="76">
        <v>9</v>
      </c>
      <c r="C206" s="70" t="s">
        <v>590</v>
      </c>
      <c r="D206" s="73">
        <v>1.6782407407407409E-2</v>
      </c>
      <c r="F206" s="76">
        <v>9</v>
      </c>
      <c r="G206" s="70"/>
      <c r="H206" s="71"/>
    </row>
    <row r="207" spans="2:8" ht="14.5" customHeight="1">
      <c r="B207" s="69">
        <v>10</v>
      </c>
      <c r="C207" s="72" t="s">
        <v>598</v>
      </c>
      <c r="D207" s="71">
        <v>1.7766203703703704E-2</v>
      </c>
      <c r="F207" s="69">
        <v>10</v>
      </c>
      <c r="G207" s="72"/>
      <c r="H207" s="73"/>
    </row>
    <row r="208" spans="2:8" ht="14.5" customHeight="1">
      <c r="B208" s="76">
        <v>11</v>
      </c>
      <c r="C208" s="72" t="s">
        <v>233</v>
      </c>
      <c r="D208" s="73">
        <v>1.7916666666666668E-2</v>
      </c>
      <c r="F208" s="76">
        <v>11</v>
      </c>
      <c r="G208" s="72"/>
      <c r="H208" s="73"/>
    </row>
    <row r="209" spans="2:8" ht="14.5" customHeight="1">
      <c r="B209" s="76">
        <v>12</v>
      </c>
      <c r="C209" s="72" t="s">
        <v>482</v>
      </c>
      <c r="D209" s="73">
        <v>2.8854166666666667E-2</v>
      </c>
      <c r="F209" s="76">
        <v>12</v>
      </c>
      <c r="G209" s="72"/>
      <c r="H209" s="73"/>
    </row>
    <row r="210" spans="2:8" ht="14.5" customHeight="1">
      <c r="B210" s="76">
        <v>13</v>
      </c>
      <c r="C210" s="72"/>
      <c r="D210" s="73"/>
      <c r="F210" s="76">
        <v>13</v>
      </c>
      <c r="G210" s="72"/>
      <c r="H210" s="73"/>
    </row>
    <row r="211" spans="2:8" ht="14.5" customHeight="1">
      <c r="B211" s="76">
        <v>14</v>
      </c>
      <c r="C211" s="72"/>
      <c r="D211" s="73"/>
      <c r="F211" s="76">
        <v>14</v>
      </c>
      <c r="G211" s="72"/>
      <c r="H211" s="73"/>
    </row>
    <row r="212" spans="2:8" ht="14.5" customHeight="1">
      <c r="B212" s="76">
        <v>15</v>
      </c>
      <c r="C212" s="72"/>
      <c r="D212" s="73"/>
      <c r="F212" s="76">
        <v>15</v>
      </c>
      <c r="G212" s="72"/>
      <c r="H212" s="73"/>
    </row>
    <row r="213" spans="2:8" ht="14.5" customHeight="1">
      <c r="B213" s="76">
        <v>16</v>
      </c>
      <c r="C213" s="72"/>
      <c r="D213" s="73"/>
      <c r="F213" s="76">
        <v>16</v>
      </c>
      <c r="G213" s="72"/>
      <c r="H213" s="73"/>
    </row>
    <row r="214" spans="2:8" ht="14.5" customHeight="1">
      <c r="B214" s="76">
        <v>17</v>
      </c>
      <c r="C214" s="72"/>
      <c r="D214" s="73"/>
      <c r="F214" s="76">
        <v>17</v>
      </c>
      <c r="G214" s="72"/>
      <c r="H214" s="73"/>
    </row>
    <row r="215" spans="2:8" ht="14.5" customHeight="1">
      <c r="B215" s="76">
        <v>18</v>
      </c>
      <c r="C215" s="72"/>
      <c r="D215" s="73"/>
      <c r="F215" s="76">
        <v>18</v>
      </c>
      <c r="G215" s="72"/>
      <c r="H215" s="73"/>
    </row>
    <row r="216" spans="2:8" ht="14.5" customHeight="1">
      <c r="B216" s="76">
        <v>19</v>
      </c>
      <c r="C216" s="72"/>
      <c r="D216" s="73"/>
      <c r="F216" s="76">
        <v>19</v>
      </c>
      <c r="G216" s="72"/>
      <c r="H216" s="73"/>
    </row>
    <row r="217" spans="2:8" ht="14.5" customHeight="1">
      <c r="B217" s="76">
        <v>20</v>
      </c>
      <c r="C217" s="72"/>
      <c r="D217" s="73"/>
      <c r="F217" s="76">
        <v>20</v>
      </c>
      <c r="G217" s="72"/>
      <c r="H217" s="73"/>
    </row>
    <row r="218" spans="2:8" ht="14.5" customHeight="1" thickBot="1"/>
    <row r="219" spans="2:8" ht="19" thickBot="1">
      <c r="B219" s="61"/>
      <c r="C219" s="62" t="s">
        <v>674</v>
      </c>
      <c r="D219" s="63"/>
      <c r="F219" s="61"/>
      <c r="G219" s="62" t="s">
        <v>673</v>
      </c>
      <c r="H219" s="63"/>
    </row>
    <row r="220" spans="2:8" ht="16" thickBot="1">
      <c r="B220" s="65" t="s">
        <v>555</v>
      </c>
      <c r="C220" s="66" t="s">
        <v>21</v>
      </c>
      <c r="D220" s="68" t="s">
        <v>194</v>
      </c>
      <c r="F220" s="65" t="s">
        <v>555</v>
      </c>
      <c r="G220" s="66" t="s">
        <v>21</v>
      </c>
      <c r="H220" s="68" t="s">
        <v>194</v>
      </c>
    </row>
    <row r="221" spans="2:8" ht="14.5" customHeight="1">
      <c r="B221" s="69">
        <v>1</v>
      </c>
      <c r="C221" s="72" t="s">
        <v>415</v>
      </c>
      <c r="D221" s="73">
        <v>2.6979166666666669E-2</v>
      </c>
      <c r="F221" s="69">
        <v>1</v>
      </c>
      <c r="G221" s="72"/>
      <c r="H221" s="73"/>
    </row>
    <row r="222" spans="2:8" ht="14.5" customHeight="1">
      <c r="B222" s="76">
        <v>2</v>
      </c>
      <c r="C222" s="72" t="s">
        <v>599</v>
      </c>
      <c r="D222" s="73">
        <v>3.0000000000000002E-2</v>
      </c>
      <c r="F222" s="76">
        <v>2</v>
      </c>
      <c r="G222" s="72"/>
      <c r="H222" s="73"/>
    </row>
    <row r="223" spans="2:8" ht="14.5" customHeight="1">
      <c r="B223" s="76">
        <v>3</v>
      </c>
      <c r="C223" s="72"/>
      <c r="D223" s="73"/>
      <c r="F223" s="76">
        <v>3</v>
      </c>
      <c r="G223" s="72"/>
      <c r="H223" s="73"/>
    </row>
    <row r="224" spans="2:8" ht="14.5" customHeight="1">
      <c r="B224" s="76">
        <v>4</v>
      </c>
      <c r="C224" s="72"/>
      <c r="D224" s="73"/>
      <c r="F224" s="76">
        <v>4</v>
      </c>
      <c r="G224" s="72"/>
      <c r="H224" s="73"/>
    </row>
    <row r="225" spans="2:8" ht="14.5" customHeight="1">
      <c r="B225" s="76">
        <v>5</v>
      </c>
      <c r="C225" s="72"/>
      <c r="D225" s="73"/>
      <c r="F225" s="76">
        <v>5</v>
      </c>
      <c r="G225" s="72"/>
      <c r="H225" s="73"/>
    </row>
    <row r="226" spans="2:8" ht="14.5" customHeight="1">
      <c r="B226" s="76">
        <v>6</v>
      </c>
      <c r="C226" s="72"/>
      <c r="D226" s="73"/>
      <c r="F226" s="76">
        <v>6</v>
      </c>
      <c r="G226" s="72"/>
      <c r="H226" s="73"/>
    </row>
    <row r="227" spans="2:8" ht="14.5" customHeight="1">
      <c r="B227" s="76">
        <v>7</v>
      </c>
      <c r="C227" s="72"/>
      <c r="D227" s="73"/>
      <c r="F227" s="76">
        <v>7</v>
      </c>
      <c r="G227" s="72"/>
      <c r="H227" s="73"/>
    </row>
    <row r="228" spans="2:8" ht="14.5" customHeight="1">
      <c r="B228" s="76">
        <v>8</v>
      </c>
      <c r="C228" s="72"/>
      <c r="D228" s="73"/>
      <c r="F228" s="76">
        <v>8</v>
      </c>
      <c r="G228" s="72"/>
      <c r="H228" s="73"/>
    </row>
    <row r="229" spans="2:8" ht="14.5" customHeight="1">
      <c r="B229" s="76">
        <v>9</v>
      </c>
      <c r="C229" s="72"/>
      <c r="D229" s="73"/>
      <c r="F229" s="76">
        <v>9</v>
      </c>
      <c r="G229" s="72"/>
      <c r="H229" s="73"/>
    </row>
    <row r="230" spans="2:8" ht="14.5" customHeight="1">
      <c r="B230" s="76">
        <v>10</v>
      </c>
      <c r="C230" s="72"/>
      <c r="D230" s="73"/>
      <c r="F230" s="76">
        <v>10</v>
      </c>
      <c r="G230" s="72"/>
      <c r="H230" s="73"/>
    </row>
    <row r="231" spans="2:8" ht="14.5" customHeight="1">
      <c r="B231" s="76">
        <v>11</v>
      </c>
      <c r="C231" s="72"/>
      <c r="D231" s="73"/>
      <c r="F231" s="76">
        <v>11</v>
      </c>
      <c r="G231" s="72"/>
      <c r="H231" s="73"/>
    </row>
    <row r="232" spans="2:8" ht="14.5" customHeight="1">
      <c r="B232" s="76">
        <v>12</v>
      </c>
      <c r="C232" s="72"/>
      <c r="D232" s="73"/>
      <c r="F232" s="76">
        <v>12</v>
      </c>
      <c r="G232" s="72"/>
      <c r="H232" s="73"/>
    </row>
    <row r="233" spans="2:8" ht="14.5" customHeight="1">
      <c r="B233" s="76">
        <v>13</v>
      </c>
      <c r="C233" s="72"/>
      <c r="D233" s="73"/>
      <c r="F233" s="76">
        <v>13</v>
      </c>
      <c r="G233" s="72"/>
      <c r="H233" s="73"/>
    </row>
    <row r="234" spans="2:8" ht="14.5" customHeight="1">
      <c r="B234" s="76">
        <v>14</v>
      </c>
      <c r="C234" s="72"/>
      <c r="D234" s="73"/>
      <c r="F234" s="76">
        <v>14</v>
      </c>
      <c r="G234" s="72"/>
      <c r="H234" s="73"/>
    </row>
    <row r="235" spans="2:8" ht="14.5" customHeight="1">
      <c r="B235" s="76">
        <v>15</v>
      </c>
      <c r="C235" s="72"/>
      <c r="D235" s="73"/>
      <c r="F235" s="76">
        <v>15</v>
      </c>
      <c r="G235" s="72"/>
      <c r="H235" s="73"/>
    </row>
  </sheetData>
  <pageMargins left="0.25" right="0.25" top="0.75" bottom="0.75" header="0.3" footer="0.3"/>
  <pageSetup paperSize="9" orientation="portrait"/>
  <rowBreaks count="3" manualBreakCount="3">
    <brk id="49" max="16383" man="1"/>
    <brk id="97" max="16383" man="1"/>
    <brk id="145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1:E101"/>
  <sheetViews>
    <sheetView workbookViewId="0">
      <selection activeCell="D64" sqref="D64"/>
    </sheetView>
  </sheetViews>
  <sheetFormatPr baseColWidth="10" defaultColWidth="8.83203125" defaultRowHeight="14" x14ac:dyDescent="0"/>
  <cols>
    <col min="1" max="1" width="5.6640625" style="16" bestFit="1" customWidth="1"/>
    <col min="2" max="2" width="10.5" bestFit="1" customWidth="1"/>
    <col min="3" max="3" width="19.5" bestFit="1" customWidth="1"/>
    <col min="4" max="4" width="9.33203125" style="129" customWidth="1"/>
    <col min="5" max="5" width="13.83203125" bestFit="1" customWidth="1"/>
  </cols>
  <sheetData>
    <row r="1" spans="1:5" ht="15" thickBot="1">
      <c r="A1" s="32"/>
      <c r="B1" s="15" t="s">
        <v>242</v>
      </c>
      <c r="C1" s="14">
        <v>4</v>
      </c>
      <c r="D1" s="126"/>
      <c r="E1" s="33"/>
    </row>
    <row r="2" spans="1:5" ht="15" thickBot="1">
      <c r="A2" s="89" t="s">
        <v>2</v>
      </c>
      <c r="B2" s="12" t="s">
        <v>18</v>
      </c>
      <c r="C2" s="13" t="s">
        <v>21</v>
      </c>
      <c r="D2" s="127" t="s">
        <v>194</v>
      </c>
      <c r="E2" s="34" t="s">
        <v>657</v>
      </c>
    </row>
    <row r="3" spans="1:5">
      <c r="A3" s="90">
        <v>245</v>
      </c>
      <c r="B3" t="str">
        <f t="shared" ref="B3:B34" si="0">VLOOKUP($A3,Delt4,13-$C$1,FALSE)</f>
        <v xml:space="preserve">D08 1,0 km </v>
      </c>
      <c r="C3" t="str">
        <f t="shared" ref="C3:C34" si="1">VLOOKUP($A3,Delt4,14-$C$1,FALSE)</f>
        <v>Ida Westholm</v>
      </c>
      <c r="D3" s="93">
        <v>0.18055555555555555</v>
      </c>
      <c r="E3" t="e">
        <f t="shared" ref="E3:E34" si="2">VLOOKUP($A3,Delt4,14,FALSE)</f>
        <v>#REF!</v>
      </c>
    </row>
    <row r="4" spans="1:5">
      <c r="A4" s="90">
        <v>282</v>
      </c>
      <c r="B4" t="str">
        <f t="shared" si="0"/>
        <v xml:space="preserve">D08 1,0 km </v>
      </c>
      <c r="C4" t="str">
        <f t="shared" si="1"/>
        <v>Ella Miram</v>
      </c>
      <c r="D4" s="93">
        <v>0.18263888888888891</v>
      </c>
      <c r="E4" t="e">
        <f t="shared" si="2"/>
        <v>#REF!</v>
      </c>
    </row>
    <row r="5" spans="1:5">
      <c r="A5" s="90">
        <v>224</v>
      </c>
      <c r="B5" t="str">
        <f t="shared" si="0"/>
        <v xml:space="preserve">D08 1,0 km </v>
      </c>
      <c r="C5" t="str">
        <f t="shared" si="1"/>
        <v>Lina Jernberg</v>
      </c>
      <c r="D5" s="93">
        <v>0.18472222222222223</v>
      </c>
      <c r="E5" t="e">
        <f t="shared" si="2"/>
        <v>#REF!</v>
      </c>
    </row>
    <row r="6" spans="1:5">
      <c r="A6" s="90">
        <v>274</v>
      </c>
      <c r="B6" t="str">
        <f t="shared" si="0"/>
        <v xml:space="preserve">D08 1,0 km </v>
      </c>
      <c r="C6" t="str">
        <f t="shared" si="1"/>
        <v>Rebecka Larson</v>
      </c>
      <c r="D6" s="93">
        <v>0.19652777777777777</v>
      </c>
      <c r="E6" t="e">
        <f t="shared" si="2"/>
        <v>#REF!</v>
      </c>
    </row>
    <row r="7" spans="1:5">
      <c r="A7" s="90">
        <v>277</v>
      </c>
      <c r="B7" t="str">
        <f t="shared" si="0"/>
        <v xml:space="preserve">D08 1,0 km </v>
      </c>
      <c r="C7" t="str">
        <f t="shared" si="1"/>
        <v>Noell Bergström</v>
      </c>
      <c r="D7" s="93">
        <v>0.20138888888888887</v>
      </c>
      <c r="E7" t="e">
        <f t="shared" si="2"/>
        <v>#REF!</v>
      </c>
    </row>
    <row r="8" spans="1:5">
      <c r="A8" s="90">
        <v>244</v>
      </c>
      <c r="B8" t="str">
        <f t="shared" si="0"/>
        <v xml:space="preserve">D08 1,0 km </v>
      </c>
      <c r="C8" t="str">
        <f t="shared" si="1"/>
        <v>Ella Eklöv</v>
      </c>
      <c r="D8" s="93">
        <v>0.20277777777777781</v>
      </c>
      <c r="E8" t="e">
        <f t="shared" si="2"/>
        <v>#REF!</v>
      </c>
    </row>
    <row r="9" spans="1:5">
      <c r="A9" s="90">
        <v>230</v>
      </c>
      <c r="B9" t="str">
        <f t="shared" si="0"/>
        <v xml:space="preserve">D08 1,0 km </v>
      </c>
      <c r="C9" t="str">
        <f t="shared" si="1"/>
        <v>Willma Hellquist</v>
      </c>
      <c r="D9" s="93">
        <v>0.20347222222222219</v>
      </c>
      <c r="E9" t="e">
        <f t="shared" si="2"/>
        <v>#REF!</v>
      </c>
    </row>
    <row r="10" spans="1:5">
      <c r="A10" s="90">
        <v>250</v>
      </c>
      <c r="B10" t="str">
        <f t="shared" si="0"/>
        <v xml:space="preserve">D08 1,0 km </v>
      </c>
      <c r="C10" t="str">
        <f t="shared" si="1"/>
        <v>Villemo Karlsson</v>
      </c>
      <c r="D10" s="93">
        <v>0.20416666666666669</v>
      </c>
      <c r="E10" t="e">
        <f t="shared" si="2"/>
        <v>#REF!</v>
      </c>
    </row>
    <row r="11" spans="1:5">
      <c r="A11" s="90">
        <v>206</v>
      </c>
      <c r="B11" t="str">
        <f t="shared" si="0"/>
        <v xml:space="preserve">D08 1,0 km </v>
      </c>
      <c r="C11" t="str">
        <f t="shared" si="1"/>
        <v>Malva Johansson</v>
      </c>
      <c r="D11" s="93">
        <v>0.21249999999999999</v>
      </c>
      <c r="E11" t="e">
        <f t="shared" si="2"/>
        <v>#REF!</v>
      </c>
    </row>
    <row r="12" spans="1:5">
      <c r="A12" s="90">
        <v>240</v>
      </c>
      <c r="B12" t="str">
        <f t="shared" si="0"/>
        <v xml:space="preserve">D08 1,0 km </v>
      </c>
      <c r="C12" t="str">
        <f t="shared" si="1"/>
        <v>Alicia Lenert</v>
      </c>
      <c r="D12" s="93">
        <v>0.21388888888888891</v>
      </c>
      <c r="E12" t="e">
        <f t="shared" si="2"/>
        <v>#REF!</v>
      </c>
    </row>
    <row r="13" spans="1:5">
      <c r="A13" s="90">
        <v>272</v>
      </c>
      <c r="B13" t="str">
        <f t="shared" si="0"/>
        <v xml:space="preserve">D08 1,0 km </v>
      </c>
      <c r="C13" t="str">
        <f t="shared" si="1"/>
        <v>Filippa Möllberg</v>
      </c>
      <c r="D13" s="93">
        <v>0.22569444444444445</v>
      </c>
      <c r="E13" t="e">
        <f t="shared" si="2"/>
        <v>#REF!</v>
      </c>
    </row>
    <row r="14" spans="1:5">
      <c r="A14" s="90">
        <v>209</v>
      </c>
      <c r="B14" t="str">
        <f t="shared" si="0"/>
        <v xml:space="preserve">D08 1,0 km </v>
      </c>
      <c r="C14" t="str">
        <f t="shared" si="1"/>
        <v>Lovisa Jansson</v>
      </c>
      <c r="D14" s="93">
        <v>0.23055555555555554</v>
      </c>
      <c r="E14" t="e">
        <f t="shared" si="2"/>
        <v>#REF!</v>
      </c>
    </row>
    <row r="15" spans="1:5">
      <c r="A15" s="90">
        <v>212</v>
      </c>
      <c r="B15" t="str">
        <f t="shared" si="0"/>
        <v xml:space="preserve">D08 1,0 km </v>
      </c>
      <c r="C15" t="str">
        <f t="shared" si="1"/>
        <v>Freja Magnusson</v>
      </c>
      <c r="D15" s="93">
        <v>0.23541666666666669</v>
      </c>
      <c r="E15" t="e">
        <f t="shared" si="2"/>
        <v>#REF!</v>
      </c>
    </row>
    <row r="16" spans="1:5">
      <c r="A16" s="90">
        <v>237</v>
      </c>
      <c r="B16" t="str">
        <f t="shared" si="0"/>
        <v xml:space="preserve">D08 1,0 km </v>
      </c>
      <c r="C16" t="str">
        <f t="shared" si="1"/>
        <v>Sara Muller</v>
      </c>
      <c r="D16" s="93">
        <v>0.26111111111111113</v>
      </c>
      <c r="E16" t="e">
        <f t="shared" si="2"/>
        <v>#REF!</v>
      </c>
    </row>
    <row r="17" spans="1:5">
      <c r="A17" s="90">
        <v>247</v>
      </c>
      <c r="B17" t="str">
        <f t="shared" si="0"/>
        <v xml:space="preserve">D08 1,0 km </v>
      </c>
      <c r="C17" t="str">
        <f t="shared" si="1"/>
        <v>Lilly Isaksson Hindrikes</v>
      </c>
      <c r="D17" s="93">
        <v>0.27013888888888887</v>
      </c>
      <c r="E17" t="e">
        <f t="shared" si="2"/>
        <v>#REF!</v>
      </c>
    </row>
    <row r="18" spans="1:5">
      <c r="A18" s="90">
        <v>259</v>
      </c>
      <c r="B18" t="str">
        <f t="shared" si="0"/>
        <v xml:space="preserve">D08 1,0 km </v>
      </c>
      <c r="C18" t="str">
        <f t="shared" si="1"/>
        <v>Ebba Sundqvist</v>
      </c>
      <c r="D18" s="93">
        <v>0.27916666666666667</v>
      </c>
      <c r="E18" t="e">
        <f t="shared" si="2"/>
        <v>#REF!</v>
      </c>
    </row>
    <row r="19" spans="1:5">
      <c r="A19" s="90">
        <v>265</v>
      </c>
      <c r="B19" t="str">
        <f t="shared" si="0"/>
        <v xml:space="preserve">D08 1,0 km </v>
      </c>
      <c r="C19" t="str">
        <f t="shared" si="1"/>
        <v>Emilia Nordgren</v>
      </c>
      <c r="D19" s="93">
        <v>0.2902777777777778</v>
      </c>
      <c r="E19" t="e">
        <f t="shared" si="2"/>
        <v>#REF!</v>
      </c>
    </row>
    <row r="20" spans="1:5">
      <c r="A20" s="90">
        <v>271</v>
      </c>
      <c r="B20" t="str">
        <f t="shared" si="0"/>
        <v xml:space="preserve">D08 1,0 km </v>
      </c>
      <c r="C20" t="str">
        <f t="shared" si="1"/>
        <v>Tyra Sandberg</v>
      </c>
      <c r="D20" s="93">
        <v>0.29236111111111113</v>
      </c>
      <c r="E20" t="e">
        <f t="shared" si="2"/>
        <v>#REF!</v>
      </c>
    </row>
    <row r="21" spans="1:5">
      <c r="A21" s="90">
        <v>252</v>
      </c>
      <c r="B21" t="str">
        <f t="shared" si="0"/>
        <v xml:space="preserve">D08 1,0 km </v>
      </c>
      <c r="C21" t="str">
        <f t="shared" si="1"/>
        <v>Nora Jönsén</v>
      </c>
      <c r="D21" s="93">
        <v>0.31666666666666665</v>
      </c>
      <c r="E21" t="e">
        <f t="shared" si="2"/>
        <v>#REF!</v>
      </c>
    </row>
    <row r="22" spans="1:5">
      <c r="A22" s="90">
        <v>251</v>
      </c>
      <c r="B22" t="str">
        <f t="shared" si="0"/>
        <v xml:space="preserve">D08 1,0 km </v>
      </c>
      <c r="C22" t="str">
        <f t="shared" si="1"/>
        <v>Ebba Liinanki</v>
      </c>
      <c r="D22" s="93">
        <v>0.32083333333333336</v>
      </c>
      <c r="E22" t="e">
        <f t="shared" si="2"/>
        <v>#REF!</v>
      </c>
    </row>
    <row r="23" spans="1:5">
      <c r="A23" s="90">
        <v>268</v>
      </c>
      <c r="B23" t="str">
        <f t="shared" si="0"/>
        <v xml:space="preserve">D08 1,0 km </v>
      </c>
      <c r="C23" t="str">
        <f t="shared" si="1"/>
        <v>Moa Danielsson</v>
      </c>
      <c r="D23" s="93">
        <v>0.3527777777777778</v>
      </c>
      <c r="E23" t="e">
        <f t="shared" si="2"/>
        <v>#REF!</v>
      </c>
    </row>
    <row r="24" spans="1:5">
      <c r="A24" s="90">
        <v>270</v>
      </c>
      <c r="B24" t="str">
        <f t="shared" si="0"/>
        <v xml:space="preserve">D08 1,0 km </v>
      </c>
      <c r="C24" t="str">
        <f t="shared" si="1"/>
        <v>Elin Jansson</v>
      </c>
      <c r="D24" s="93">
        <v>0.50069444444444444</v>
      </c>
      <c r="E24" t="e">
        <f t="shared" si="2"/>
        <v>#REF!</v>
      </c>
    </row>
    <row r="25" spans="1:5">
      <c r="A25" s="90">
        <v>201</v>
      </c>
      <c r="B25" t="str">
        <f t="shared" si="0"/>
        <v xml:space="preserve">D10 1,5 km </v>
      </c>
      <c r="C25" t="str">
        <f t="shared" si="1"/>
        <v>Ebba Augustsson</v>
      </c>
      <c r="D25" s="93">
        <v>0.28055555555555556</v>
      </c>
      <c r="E25" t="e">
        <f t="shared" si="2"/>
        <v>#REF!</v>
      </c>
    </row>
    <row r="26" spans="1:5">
      <c r="A26" s="90">
        <v>207</v>
      </c>
      <c r="B26" t="str">
        <f t="shared" si="0"/>
        <v xml:space="preserve">D10 1,5 km </v>
      </c>
      <c r="C26" t="str">
        <f t="shared" si="1"/>
        <v>Angelica Jansson</v>
      </c>
      <c r="D26" s="93">
        <v>0.28541666666666665</v>
      </c>
      <c r="E26" t="e">
        <f t="shared" si="2"/>
        <v>#REF!</v>
      </c>
    </row>
    <row r="27" spans="1:5">
      <c r="A27" s="90">
        <v>278</v>
      </c>
      <c r="B27" t="str">
        <f t="shared" si="0"/>
        <v xml:space="preserve">D10 1,5 km </v>
      </c>
      <c r="C27" t="str">
        <f t="shared" si="1"/>
        <v>Elsa Leander</v>
      </c>
      <c r="D27" s="93">
        <v>0.28958333333333336</v>
      </c>
      <c r="E27" t="e">
        <f t="shared" si="2"/>
        <v>#REF!</v>
      </c>
    </row>
    <row r="28" spans="1:5">
      <c r="A28" s="90">
        <v>208</v>
      </c>
      <c r="B28" t="str">
        <f t="shared" si="0"/>
        <v xml:space="preserve">D10 1,5 km </v>
      </c>
      <c r="C28" t="str">
        <f t="shared" si="1"/>
        <v>Ebba Rydberg</v>
      </c>
      <c r="D28" s="93">
        <v>0.31458333333333333</v>
      </c>
      <c r="E28" t="e">
        <f t="shared" si="2"/>
        <v>#REF!</v>
      </c>
    </row>
    <row r="29" spans="1:5">
      <c r="A29" s="90">
        <v>243</v>
      </c>
      <c r="B29" t="str">
        <f t="shared" si="0"/>
        <v xml:space="preserve">D10 1,5 km </v>
      </c>
      <c r="C29" t="str">
        <f t="shared" si="1"/>
        <v>Tilda Karlsson</v>
      </c>
      <c r="D29" s="93">
        <v>0.32222222222222224</v>
      </c>
      <c r="E29" t="e">
        <f t="shared" si="2"/>
        <v>#REF!</v>
      </c>
    </row>
    <row r="30" spans="1:5">
      <c r="A30" s="90">
        <v>217</v>
      </c>
      <c r="B30" t="str">
        <f t="shared" si="0"/>
        <v xml:space="preserve">D10 1,5 km </v>
      </c>
      <c r="C30" t="str">
        <f t="shared" si="1"/>
        <v xml:space="preserve">Karin Nyman </v>
      </c>
      <c r="D30" s="93">
        <v>0.32777777777777778</v>
      </c>
      <c r="E30" t="e">
        <f t="shared" si="2"/>
        <v>#REF!</v>
      </c>
    </row>
    <row r="31" spans="1:5">
      <c r="A31" s="90">
        <v>266</v>
      </c>
      <c r="B31" t="str">
        <f t="shared" si="0"/>
        <v xml:space="preserve">D10 1,5 km </v>
      </c>
      <c r="C31" t="str">
        <f t="shared" si="1"/>
        <v>Natalia Alman</v>
      </c>
      <c r="D31" s="93">
        <v>0.33194444444444443</v>
      </c>
      <c r="E31" t="e">
        <f t="shared" si="2"/>
        <v>#REF!</v>
      </c>
    </row>
    <row r="32" spans="1:5">
      <c r="A32" s="90">
        <v>215</v>
      </c>
      <c r="B32" t="str">
        <f t="shared" si="0"/>
        <v xml:space="preserve">D10 1,5 km </v>
      </c>
      <c r="C32" t="str">
        <f t="shared" si="1"/>
        <v>Sofia Monk</v>
      </c>
      <c r="D32" s="93">
        <v>0.35138888888888892</v>
      </c>
      <c r="E32" t="e">
        <f t="shared" si="2"/>
        <v>#REF!</v>
      </c>
    </row>
    <row r="33" spans="1:5">
      <c r="A33" s="90">
        <v>261</v>
      </c>
      <c r="B33" t="str">
        <f t="shared" si="0"/>
        <v xml:space="preserve">D10 1,5 km </v>
      </c>
      <c r="C33" t="str">
        <f t="shared" si="1"/>
        <v>Ylva Sundqvist</v>
      </c>
      <c r="D33" s="93">
        <v>0.42569444444444443</v>
      </c>
      <c r="E33" t="e">
        <f t="shared" si="2"/>
        <v>#REF!</v>
      </c>
    </row>
    <row r="34" spans="1:5">
      <c r="A34" s="90">
        <v>275</v>
      </c>
      <c r="B34" t="str">
        <f t="shared" si="0"/>
        <v>D12 2,5 km</v>
      </c>
      <c r="C34" t="str">
        <f t="shared" si="1"/>
        <v>Alicia Bergkvist</v>
      </c>
      <c r="D34" s="93">
        <v>0.49652777777777773</v>
      </c>
      <c r="E34" t="e">
        <f t="shared" si="2"/>
        <v>#REF!</v>
      </c>
    </row>
    <row r="35" spans="1:5">
      <c r="A35" s="90">
        <v>216</v>
      </c>
      <c r="B35" t="str">
        <f t="shared" ref="B35:B66" si="3">VLOOKUP($A35,Delt4,13-$C$1,FALSE)</f>
        <v>D12 2,5 km</v>
      </c>
      <c r="C35" t="str">
        <f t="shared" ref="C35:C66" si="4">VLOOKUP($A35,Delt4,14-$C$1,FALSE)</f>
        <v>Ingrid Nyman</v>
      </c>
      <c r="D35" s="93">
        <v>0.49861111111111112</v>
      </c>
      <c r="E35" t="e">
        <f t="shared" ref="E35:E66" si="5">VLOOKUP($A35,Delt4,14,FALSE)</f>
        <v>#REF!</v>
      </c>
    </row>
    <row r="36" spans="1:5">
      <c r="A36" s="90">
        <v>210</v>
      </c>
      <c r="B36" t="str">
        <f t="shared" si="3"/>
        <v>D12 2,5 km</v>
      </c>
      <c r="C36" t="str">
        <f t="shared" si="4"/>
        <v>Emilia Jansson</v>
      </c>
      <c r="D36" s="93">
        <v>0.53541666666666665</v>
      </c>
      <c r="E36" t="e">
        <f t="shared" si="5"/>
        <v>#REF!</v>
      </c>
    </row>
    <row r="37" spans="1:5">
      <c r="A37" s="90">
        <v>249</v>
      </c>
      <c r="B37" t="str">
        <f t="shared" si="3"/>
        <v>D12 2,5 km</v>
      </c>
      <c r="C37" t="str">
        <f t="shared" si="4"/>
        <v>Alma Jönsén</v>
      </c>
      <c r="D37" s="93">
        <v>0.58819444444444446</v>
      </c>
      <c r="E37" t="e">
        <f t="shared" si="5"/>
        <v>#REF!</v>
      </c>
    </row>
    <row r="38" spans="1:5">
      <c r="A38" s="90">
        <v>239</v>
      </c>
      <c r="B38" t="str">
        <f t="shared" si="3"/>
        <v>D14 2,5 km</v>
      </c>
      <c r="C38" t="str">
        <f t="shared" si="4"/>
        <v>Nina Müller</v>
      </c>
      <c r="D38" s="130">
        <v>1.3611111111111109</v>
      </c>
      <c r="E38" t="e">
        <f t="shared" si="5"/>
        <v>#REF!</v>
      </c>
    </row>
    <row r="39" spans="1:5">
      <c r="A39" s="90">
        <v>204</v>
      </c>
      <c r="B39" t="str">
        <f t="shared" si="3"/>
        <v>D17 5/9 km</v>
      </c>
      <c r="C39" t="str">
        <f t="shared" si="4"/>
        <v>Karin Augustsson</v>
      </c>
      <c r="D39" s="130">
        <v>1.0340277777777778</v>
      </c>
      <c r="E39" t="e">
        <f t="shared" si="5"/>
        <v>#REF!</v>
      </c>
    </row>
    <row r="40" spans="1:5">
      <c r="A40" s="90">
        <v>254</v>
      </c>
      <c r="B40" t="str">
        <f t="shared" si="3"/>
        <v>D17 5/9 km</v>
      </c>
      <c r="C40" t="str">
        <f t="shared" si="4"/>
        <v>Malin Nyström</v>
      </c>
      <c r="D40" s="130">
        <v>1.340972222222222</v>
      </c>
      <c r="E40" t="e">
        <f t="shared" si="5"/>
        <v>#REF!</v>
      </c>
    </row>
    <row r="41" spans="1:5">
      <c r="A41" s="90">
        <v>238</v>
      </c>
      <c r="B41" t="str">
        <f t="shared" si="3"/>
        <v>D17 5/9 km</v>
      </c>
      <c r="C41" t="str">
        <f t="shared" si="4"/>
        <v>Marie Andersson Müller</v>
      </c>
      <c r="D41" s="130">
        <v>1.3743055555555557</v>
      </c>
      <c r="E41" t="e">
        <f t="shared" si="5"/>
        <v>#REF!</v>
      </c>
    </row>
    <row r="42" spans="1:5">
      <c r="A42" s="90">
        <v>262</v>
      </c>
      <c r="B42" t="str">
        <f t="shared" si="3"/>
        <v>H08 1,0 km</v>
      </c>
      <c r="C42" t="str">
        <f t="shared" si="4"/>
        <v>Albin Pihlström</v>
      </c>
      <c r="D42" s="93">
        <v>0.16458333333333333</v>
      </c>
      <c r="E42" t="e">
        <f t="shared" si="5"/>
        <v>#REF!</v>
      </c>
    </row>
    <row r="43" spans="1:5">
      <c r="A43" s="90">
        <v>211</v>
      </c>
      <c r="B43" t="str">
        <f t="shared" si="3"/>
        <v>H08 1,0 km</v>
      </c>
      <c r="C43" t="str">
        <f t="shared" si="4"/>
        <v>Axel Larsson</v>
      </c>
      <c r="D43" s="93">
        <v>0.16666666666666666</v>
      </c>
      <c r="E43" t="e">
        <f t="shared" si="5"/>
        <v>#REF!</v>
      </c>
    </row>
    <row r="44" spans="1:5">
      <c r="A44" s="90">
        <v>242</v>
      </c>
      <c r="B44" t="str">
        <f t="shared" si="3"/>
        <v>H08 1,0 km</v>
      </c>
      <c r="C44" t="str">
        <f t="shared" si="4"/>
        <v>Jakob Eklund</v>
      </c>
      <c r="D44" s="93">
        <v>0.17986111111111111</v>
      </c>
      <c r="E44" t="e">
        <f t="shared" si="5"/>
        <v>#REF!</v>
      </c>
    </row>
    <row r="45" spans="1:5">
      <c r="A45" s="90">
        <v>214</v>
      </c>
      <c r="B45" t="str">
        <f t="shared" si="3"/>
        <v>H08 1,0 km</v>
      </c>
      <c r="C45" t="str">
        <f t="shared" si="4"/>
        <v>Casper Rydberg</v>
      </c>
      <c r="D45" s="93">
        <v>0.19097222222222221</v>
      </c>
      <c r="E45" t="e">
        <f t="shared" si="5"/>
        <v>#REF!</v>
      </c>
    </row>
    <row r="46" spans="1:5">
      <c r="A46" s="90">
        <v>256</v>
      </c>
      <c r="B46" t="str">
        <f t="shared" si="3"/>
        <v>H08 1,0 km</v>
      </c>
      <c r="C46" t="str">
        <f t="shared" si="4"/>
        <v>Hilding Malmkvist</v>
      </c>
      <c r="D46" s="93">
        <v>0.19722222222222222</v>
      </c>
      <c r="E46" t="e">
        <f t="shared" si="5"/>
        <v>#REF!</v>
      </c>
    </row>
    <row r="47" spans="1:5">
      <c r="A47" s="90">
        <v>226</v>
      </c>
      <c r="B47" t="str">
        <f t="shared" si="3"/>
        <v>H08 1,0 km</v>
      </c>
      <c r="C47" t="str">
        <f t="shared" si="4"/>
        <v>Juan Sanchez</v>
      </c>
      <c r="D47" s="93">
        <v>0.19791666666666666</v>
      </c>
      <c r="E47" t="e">
        <f t="shared" si="5"/>
        <v>#REF!</v>
      </c>
    </row>
    <row r="48" spans="1:5">
      <c r="A48" s="90">
        <v>263</v>
      </c>
      <c r="B48" t="str">
        <f t="shared" si="3"/>
        <v>H08 1,0 km</v>
      </c>
      <c r="C48" t="str">
        <f t="shared" si="4"/>
        <v>Adam Fagerheim</v>
      </c>
      <c r="D48" s="93">
        <v>0.1986111111111111</v>
      </c>
      <c r="E48" t="e">
        <f t="shared" si="5"/>
        <v>#REF!</v>
      </c>
    </row>
    <row r="49" spans="1:5">
      <c r="A49" s="90">
        <v>205</v>
      </c>
      <c r="B49" t="str">
        <f t="shared" si="3"/>
        <v>H08 1,0 km</v>
      </c>
      <c r="C49" t="str">
        <f t="shared" si="4"/>
        <v>Emil Skog</v>
      </c>
      <c r="D49" s="93">
        <v>0.21041666666666667</v>
      </c>
      <c r="E49" t="e">
        <f t="shared" si="5"/>
        <v>#REF!</v>
      </c>
    </row>
    <row r="50" spans="1:5">
      <c r="A50" s="90">
        <v>280</v>
      </c>
      <c r="B50" t="str">
        <f t="shared" si="3"/>
        <v>H08 1,0 km</v>
      </c>
      <c r="C50" t="str">
        <f t="shared" si="4"/>
        <v>Gustav Jacobsson</v>
      </c>
      <c r="D50" s="93">
        <v>0.21666666666666667</v>
      </c>
      <c r="E50" t="e">
        <f t="shared" si="5"/>
        <v>#REF!</v>
      </c>
    </row>
    <row r="51" spans="1:5">
      <c r="A51" s="90">
        <v>246</v>
      </c>
      <c r="B51" t="str">
        <f t="shared" si="3"/>
        <v>H08 1,0 km</v>
      </c>
      <c r="C51" t="str">
        <f t="shared" si="4"/>
        <v>Elis Isaksson Hindrikes</v>
      </c>
      <c r="D51" s="93">
        <v>0.21736111111111112</v>
      </c>
      <c r="E51" t="e">
        <f t="shared" si="5"/>
        <v>#REF!</v>
      </c>
    </row>
    <row r="52" spans="1:5">
      <c r="A52" s="90">
        <v>227</v>
      </c>
      <c r="B52" t="e">
        <f t="shared" si="3"/>
        <v>#N/A</v>
      </c>
      <c r="C52" t="e">
        <f t="shared" si="4"/>
        <v>#N/A</v>
      </c>
      <c r="D52" s="93">
        <v>0.22430555555555556</v>
      </c>
      <c r="E52" t="e">
        <f t="shared" si="5"/>
        <v>#N/A</v>
      </c>
    </row>
    <row r="53" spans="1:5">
      <c r="A53" s="90">
        <v>225</v>
      </c>
      <c r="B53" t="str">
        <f t="shared" si="3"/>
        <v>H08 1,0 km</v>
      </c>
      <c r="C53" t="str">
        <f t="shared" si="4"/>
        <v>Julius Hellberg</v>
      </c>
      <c r="D53" s="93">
        <v>0.22500000000000001</v>
      </c>
      <c r="E53" t="e">
        <f t="shared" si="5"/>
        <v>#REF!</v>
      </c>
    </row>
    <row r="54" spans="1:5">
      <c r="A54" s="90">
        <v>260</v>
      </c>
      <c r="B54" t="str">
        <f t="shared" si="3"/>
        <v>H08 1,0 km</v>
      </c>
      <c r="C54" t="str">
        <f t="shared" si="4"/>
        <v>Erik Sundqvist</v>
      </c>
      <c r="D54" s="93">
        <v>0.26874999999999999</v>
      </c>
      <c r="E54" t="e">
        <f t="shared" si="5"/>
        <v>#REF!</v>
      </c>
    </row>
    <row r="55" spans="1:5">
      <c r="A55" s="90">
        <v>269</v>
      </c>
      <c r="B55" t="str">
        <f t="shared" si="3"/>
        <v>H08 1,0 km</v>
      </c>
      <c r="C55" t="str">
        <f t="shared" si="4"/>
        <v>Simon Ungsgård</v>
      </c>
      <c r="D55" s="93">
        <v>0.27708333333333335</v>
      </c>
      <c r="E55" t="e">
        <f t="shared" si="5"/>
        <v>#REF!</v>
      </c>
    </row>
    <row r="56" spans="1:5">
      <c r="A56" s="90">
        <v>248</v>
      </c>
      <c r="B56" t="str">
        <f t="shared" si="3"/>
        <v>H08 1,0 km</v>
      </c>
      <c r="C56" t="str">
        <f t="shared" si="4"/>
        <v>Samuel Larsson</v>
      </c>
      <c r="D56" s="93">
        <v>0.27986111111111112</v>
      </c>
      <c r="E56" t="e">
        <f t="shared" si="5"/>
        <v>#REF!</v>
      </c>
    </row>
    <row r="57" spans="1:5">
      <c r="A57" s="90">
        <v>276</v>
      </c>
      <c r="B57" t="str">
        <f t="shared" si="3"/>
        <v>H08 1,0 km</v>
      </c>
      <c r="C57" t="str">
        <f t="shared" si="4"/>
        <v>André Bergkvist</v>
      </c>
      <c r="D57" s="93">
        <v>0.29583333333333334</v>
      </c>
      <c r="E57" t="e">
        <f t="shared" si="5"/>
        <v>#REF!</v>
      </c>
    </row>
    <row r="58" spans="1:5">
      <c r="A58" s="90">
        <v>229</v>
      </c>
      <c r="B58" t="str">
        <f t="shared" si="3"/>
        <v xml:space="preserve">H10 1,5 km </v>
      </c>
      <c r="C58" t="str">
        <f t="shared" si="4"/>
        <v>Emil Kylander</v>
      </c>
      <c r="D58" s="93">
        <v>0.26666666666666666</v>
      </c>
      <c r="E58" t="e">
        <f t="shared" si="5"/>
        <v>#REF!</v>
      </c>
    </row>
    <row r="59" spans="1:5">
      <c r="A59" s="90">
        <v>279</v>
      </c>
      <c r="B59" t="str">
        <f t="shared" si="3"/>
        <v xml:space="preserve">H10 1,5 km </v>
      </c>
      <c r="C59" t="str">
        <f t="shared" si="4"/>
        <v>Axel Jacobsson</v>
      </c>
      <c r="D59" s="93">
        <v>0.27847222222222223</v>
      </c>
      <c r="E59" t="e">
        <f t="shared" si="5"/>
        <v>#REF!</v>
      </c>
    </row>
    <row r="60" spans="1:5">
      <c r="A60" s="90">
        <v>235</v>
      </c>
      <c r="B60" t="str">
        <f t="shared" si="3"/>
        <v xml:space="preserve">H10 1,5 km </v>
      </c>
      <c r="C60" t="str">
        <f t="shared" si="4"/>
        <v>Rasmus Eriksson</v>
      </c>
      <c r="D60" s="93">
        <v>0.28611111111111115</v>
      </c>
      <c r="E60" t="e">
        <f t="shared" si="5"/>
        <v>#REF!</v>
      </c>
    </row>
    <row r="61" spans="1:5">
      <c r="A61" s="90">
        <v>223</v>
      </c>
      <c r="B61" t="str">
        <f t="shared" si="3"/>
        <v xml:space="preserve">H10 1,5 km </v>
      </c>
      <c r="C61" t="str">
        <f t="shared" si="4"/>
        <v>Axel Jernberg</v>
      </c>
      <c r="D61" s="93">
        <v>0.30972222222222223</v>
      </c>
      <c r="E61" t="e">
        <f t="shared" si="5"/>
        <v>#REF!</v>
      </c>
    </row>
    <row r="62" spans="1:5">
      <c r="A62" s="90">
        <v>220</v>
      </c>
      <c r="B62" t="str">
        <f t="shared" si="3"/>
        <v xml:space="preserve">H10 1,5 km </v>
      </c>
      <c r="C62" t="str">
        <f t="shared" si="4"/>
        <v>Gustav Einarsson</v>
      </c>
      <c r="D62" s="93">
        <v>0.32708333333333334</v>
      </c>
      <c r="E62" t="e">
        <f t="shared" si="5"/>
        <v>#REF!</v>
      </c>
    </row>
    <row r="63" spans="1:5">
      <c r="A63" s="90">
        <v>281</v>
      </c>
      <c r="B63" t="str">
        <f t="shared" si="3"/>
        <v xml:space="preserve">H10 1,5 km </v>
      </c>
      <c r="C63" t="str">
        <f t="shared" si="4"/>
        <v>Adam Miram</v>
      </c>
      <c r="D63" s="93">
        <v>0.40138888888888885</v>
      </c>
      <c r="E63" t="e">
        <f t="shared" si="5"/>
        <v>#REF!</v>
      </c>
    </row>
    <row r="64" spans="1:5">
      <c r="A64" s="90">
        <v>232</v>
      </c>
      <c r="B64" t="str">
        <f t="shared" si="3"/>
        <v xml:space="preserve">H10 1,5 km </v>
      </c>
      <c r="C64" t="str">
        <f t="shared" si="4"/>
        <v>Albin Andersson</v>
      </c>
      <c r="D64" s="93">
        <v>0.40902777777777777</v>
      </c>
      <c r="E64" t="e">
        <f t="shared" si="5"/>
        <v>#REF!</v>
      </c>
    </row>
    <row r="65" spans="1:5">
      <c r="A65" s="90">
        <v>202</v>
      </c>
      <c r="B65" t="str">
        <f t="shared" si="3"/>
        <v>H12 2,5 km</v>
      </c>
      <c r="C65" t="str">
        <f t="shared" si="4"/>
        <v>Albin Augustsson</v>
      </c>
      <c r="D65" s="93">
        <v>0.40833333333333338</v>
      </c>
      <c r="E65" t="e">
        <f t="shared" si="5"/>
        <v>#REF!</v>
      </c>
    </row>
    <row r="66" spans="1:5">
      <c r="A66" s="90">
        <v>255</v>
      </c>
      <c r="B66" t="str">
        <f t="shared" si="3"/>
        <v>H12 2,5 km</v>
      </c>
      <c r="C66" t="str">
        <f t="shared" si="4"/>
        <v>Daniel Salinas</v>
      </c>
      <c r="D66" s="93">
        <v>0.44236111111111115</v>
      </c>
      <c r="E66" t="e">
        <f t="shared" si="5"/>
        <v>#REF!</v>
      </c>
    </row>
    <row r="67" spans="1:5">
      <c r="A67" s="90">
        <v>218</v>
      </c>
      <c r="B67" t="str">
        <f t="shared" ref="B67:B101" si="6">VLOOKUP($A67,Delt4,13-$C$1,FALSE)</f>
        <v>H12 2,5 km</v>
      </c>
      <c r="C67" t="str">
        <f t="shared" ref="C67:C101" si="7">VLOOKUP($A67,Delt4,14-$C$1,FALSE)</f>
        <v>Elias Lundgren</v>
      </c>
      <c r="D67" s="93">
        <v>0.48472222222222222</v>
      </c>
      <c r="E67" t="e">
        <f t="shared" ref="E67:E101" si="8">VLOOKUP($A67,Delt4,14,FALSE)</f>
        <v>#REF!</v>
      </c>
    </row>
    <row r="68" spans="1:5">
      <c r="A68" s="90">
        <v>273</v>
      </c>
      <c r="B68" t="str">
        <f t="shared" si="6"/>
        <v>H12 2,5 km</v>
      </c>
      <c r="C68" t="str">
        <f t="shared" si="7"/>
        <v>Liam Möllberg</v>
      </c>
      <c r="D68" s="93">
        <v>0.56388888888888888</v>
      </c>
      <c r="E68" t="e">
        <f t="shared" si="8"/>
        <v>#REF!</v>
      </c>
    </row>
    <row r="69" spans="1:5">
      <c r="A69" s="90">
        <v>264</v>
      </c>
      <c r="B69" t="str">
        <f t="shared" si="6"/>
        <v>H16 5 km</v>
      </c>
      <c r="C69" t="str">
        <f t="shared" si="7"/>
        <v>Wille Pihlström</v>
      </c>
      <c r="D69" s="93">
        <v>0.92013888888888884</v>
      </c>
      <c r="E69" t="e">
        <f t="shared" si="8"/>
        <v>#REF!</v>
      </c>
    </row>
    <row r="70" spans="1:5">
      <c r="A70" s="90">
        <v>234</v>
      </c>
      <c r="B70" t="str">
        <f t="shared" si="6"/>
        <v>H16 5 km</v>
      </c>
      <c r="C70" t="str">
        <f t="shared" si="7"/>
        <v>Jonathan Hinz-Eriksson</v>
      </c>
      <c r="D70" s="93">
        <v>0.93055555555555547</v>
      </c>
      <c r="E70" t="e">
        <f t="shared" si="8"/>
        <v>#REF!</v>
      </c>
    </row>
    <row r="71" spans="1:5">
      <c r="A71" s="90">
        <v>257</v>
      </c>
      <c r="B71" t="str">
        <f t="shared" si="6"/>
        <v>H16 5 km</v>
      </c>
      <c r="C71" t="str">
        <f t="shared" si="7"/>
        <v>William Karlsson</v>
      </c>
      <c r="D71" s="130">
        <v>1.15625</v>
      </c>
      <c r="E71" t="e">
        <f t="shared" si="8"/>
        <v>#REF!</v>
      </c>
    </row>
    <row r="72" spans="1:5">
      <c r="A72" s="90">
        <v>221</v>
      </c>
      <c r="B72" t="str">
        <f t="shared" si="6"/>
        <v>H17 5/9 km</v>
      </c>
      <c r="C72" t="str">
        <f t="shared" si="7"/>
        <v>Magnus Einarsson</v>
      </c>
      <c r="D72" s="93">
        <v>0.91249999999999998</v>
      </c>
      <c r="E72" t="e">
        <f t="shared" si="8"/>
        <v>#REF!</v>
      </c>
    </row>
    <row r="73" spans="1:5">
      <c r="A73" s="90">
        <v>233</v>
      </c>
      <c r="B73" t="str">
        <f t="shared" si="6"/>
        <v>H17 5/9 km</v>
      </c>
      <c r="C73" t="str">
        <f t="shared" si="7"/>
        <v>Jan Eriksson</v>
      </c>
      <c r="D73" s="130">
        <v>1.0131944444444445</v>
      </c>
      <c r="E73" t="e">
        <f t="shared" si="8"/>
        <v>#REF!</v>
      </c>
    </row>
    <row r="74" spans="1:5">
      <c r="A74" s="90">
        <v>231</v>
      </c>
      <c r="B74" t="str">
        <f t="shared" si="6"/>
        <v>H17 5/9 km</v>
      </c>
      <c r="C74" t="str">
        <f t="shared" si="7"/>
        <v>Daniel Hellquist</v>
      </c>
      <c r="D74" s="130">
        <v>1.0243055555555556</v>
      </c>
      <c r="E74" t="e">
        <f t="shared" si="8"/>
        <v>#REF!</v>
      </c>
    </row>
    <row r="75" spans="1:5">
      <c r="A75" s="90">
        <v>241</v>
      </c>
      <c r="B75" t="str">
        <f t="shared" si="6"/>
        <v>H17 5/9 km</v>
      </c>
      <c r="C75" t="str">
        <f t="shared" si="7"/>
        <v>David Eklund</v>
      </c>
      <c r="D75" s="130">
        <v>1.0520833333333333</v>
      </c>
      <c r="E75" t="e">
        <f t="shared" si="8"/>
        <v>#REF!</v>
      </c>
    </row>
    <row r="76" spans="1:5">
      <c r="A76" s="90">
        <v>253</v>
      </c>
      <c r="B76" t="str">
        <f t="shared" si="6"/>
        <v>H17 5/9 km</v>
      </c>
      <c r="C76" t="str">
        <f t="shared" si="7"/>
        <v>Jonas Jönsen</v>
      </c>
      <c r="D76" s="130">
        <v>1.0729166666666667</v>
      </c>
      <c r="E76" t="e">
        <f t="shared" si="8"/>
        <v>#REF!</v>
      </c>
    </row>
    <row r="77" spans="1:5">
      <c r="A77" s="90">
        <v>213</v>
      </c>
      <c r="B77" t="str">
        <f t="shared" si="6"/>
        <v>H17 5/9 km</v>
      </c>
      <c r="C77" t="str">
        <f t="shared" si="7"/>
        <v>Robert Magnusson</v>
      </c>
      <c r="D77" s="130">
        <v>1.1694444444444445</v>
      </c>
      <c r="E77" t="e">
        <f t="shared" si="8"/>
        <v>#REF!</v>
      </c>
    </row>
    <row r="78" spans="1:5">
      <c r="A78" s="90">
        <v>228</v>
      </c>
      <c r="B78" t="str">
        <f t="shared" si="6"/>
        <v>H17 5/9 km</v>
      </c>
      <c r="C78" t="str">
        <f t="shared" si="7"/>
        <v>Erik Petersson</v>
      </c>
      <c r="D78" s="130">
        <v>1.2680555555555555</v>
      </c>
      <c r="E78" t="e">
        <f t="shared" si="8"/>
        <v>#REF!</v>
      </c>
    </row>
    <row r="79" spans="1:5">
      <c r="A79" s="90">
        <v>203</v>
      </c>
      <c r="B79" t="str">
        <f t="shared" si="6"/>
        <v>H17 5/9 km</v>
      </c>
      <c r="C79" t="str">
        <f t="shared" si="7"/>
        <v>Ola Augustsson</v>
      </c>
      <c r="D79" s="130">
        <v>1.5090277777777779</v>
      </c>
      <c r="E79" t="e">
        <f t="shared" si="8"/>
        <v>#REF!</v>
      </c>
    </row>
    <row r="80" spans="1:5">
      <c r="A80" s="90">
        <v>267</v>
      </c>
      <c r="B80" t="str">
        <f t="shared" si="6"/>
        <v>H17 5/9 km</v>
      </c>
      <c r="C80" t="str">
        <f t="shared" si="7"/>
        <v>Stefan Andersson</v>
      </c>
      <c r="D80" s="130">
        <v>1.6965277777777779</v>
      </c>
      <c r="E80" t="e">
        <f t="shared" si="8"/>
        <v>#REF!</v>
      </c>
    </row>
    <row r="81" spans="1:5">
      <c r="A81" s="90"/>
      <c r="B81" t="e">
        <f t="shared" si="6"/>
        <v>#N/A</v>
      </c>
      <c r="C81" t="e">
        <f t="shared" si="7"/>
        <v>#N/A</v>
      </c>
      <c r="D81" s="128"/>
      <c r="E81" t="e">
        <f t="shared" si="8"/>
        <v>#N/A</v>
      </c>
    </row>
    <row r="82" spans="1:5">
      <c r="A82" s="90"/>
      <c r="B82" t="e">
        <f t="shared" si="6"/>
        <v>#N/A</v>
      </c>
      <c r="C82" t="e">
        <f t="shared" si="7"/>
        <v>#N/A</v>
      </c>
      <c r="D82" s="128"/>
      <c r="E82" t="e">
        <f t="shared" si="8"/>
        <v>#N/A</v>
      </c>
    </row>
    <row r="83" spans="1:5">
      <c r="A83" s="90"/>
      <c r="B83" t="e">
        <f t="shared" si="6"/>
        <v>#N/A</v>
      </c>
      <c r="C83" t="e">
        <f t="shared" si="7"/>
        <v>#N/A</v>
      </c>
      <c r="D83" s="128"/>
      <c r="E83" t="e">
        <f t="shared" si="8"/>
        <v>#N/A</v>
      </c>
    </row>
    <row r="84" spans="1:5">
      <c r="A84" s="90"/>
      <c r="B84" t="e">
        <f t="shared" si="6"/>
        <v>#N/A</v>
      </c>
      <c r="C84" t="e">
        <f t="shared" si="7"/>
        <v>#N/A</v>
      </c>
      <c r="D84" s="128"/>
      <c r="E84" t="e">
        <f t="shared" si="8"/>
        <v>#N/A</v>
      </c>
    </row>
    <row r="85" spans="1:5">
      <c r="A85" s="90"/>
      <c r="B85" t="e">
        <f t="shared" si="6"/>
        <v>#N/A</v>
      </c>
      <c r="C85" t="e">
        <f t="shared" si="7"/>
        <v>#N/A</v>
      </c>
      <c r="D85" s="128"/>
      <c r="E85" t="e">
        <f t="shared" si="8"/>
        <v>#N/A</v>
      </c>
    </row>
    <row r="86" spans="1:5">
      <c r="A86" s="90"/>
      <c r="B86" t="e">
        <f t="shared" si="6"/>
        <v>#N/A</v>
      </c>
      <c r="C86" t="e">
        <f t="shared" si="7"/>
        <v>#N/A</v>
      </c>
      <c r="D86" s="128"/>
      <c r="E86" t="e">
        <f t="shared" si="8"/>
        <v>#N/A</v>
      </c>
    </row>
    <row r="87" spans="1:5">
      <c r="A87" s="90"/>
      <c r="B87" t="e">
        <f t="shared" si="6"/>
        <v>#N/A</v>
      </c>
      <c r="C87" t="e">
        <f t="shared" si="7"/>
        <v>#N/A</v>
      </c>
      <c r="D87" s="128"/>
      <c r="E87" t="e">
        <f t="shared" si="8"/>
        <v>#N/A</v>
      </c>
    </row>
    <row r="88" spans="1:5">
      <c r="A88" s="90"/>
      <c r="B88" t="e">
        <f t="shared" si="6"/>
        <v>#N/A</v>
      </c>
      <c r="C88" t="e">
        <f t="shared" si="7"/>
        <v>#N/A</v>
      </c>
      <c r="D88" s="128"/>
      <c r="E88" t="e">
        <f t="shared" si="8"/>
        <v>#N/A</v>
      </c>
    </row>
    <row r="89" spans="1:5">
      <c r="A89" s="90"/>
      <c r="B89" t="e">
        <f t="shared" si="6"/>
        <v>#N/A</v>
      </c>
      <c r="C89" t="e">
        <f t="shared" si="7"/>
        <v>#N/A</v>
      </c>
      <c r="D89" s="128"/>
      <c r="E89" t="e">
        <f t="shared" si="8"/>
        <v>#N/A</v>
      </c>
    </row>
    <row r="90" spans="1:5">
      <c r="A90" s="90"/>
      <c r="B90" t="e">
        <f t="shared" si="6"/>
        <v>#N/A</v>
      </c>
      <c r="C90" t="e">
        <f t="shared" si="7"/>
        <v>#N/A</v>
      </c>
      <c r="D90" s="128"/>
      <c r="E90" t="e">
        <f t="shared" si="8"/>
        <v>#N/A</v>
      </c>
    </row>
    <row r="91" spans="1:5">
      <c r="A91" s="90"/>
      <c r="B91" t="e">
        <f t="shared" si="6"/>
        <v>#N/A</v>
      </c>
      <c r="C91" t="e">
        <f t="shared" si="7"/>
        <v>#N/A</v>
      </c>
      <c r="D91" s="128"/>
      <c r="E91" t="e">
        <f t="shared" si="8"/>
        <v>#N/A</v>
      </c>
    </row>
    <row r="92" spans="1:5">
      <c r="A92" s="90"/>
      <c r="B92" t="e">
        <f t="shared" si="6"/>
        <v>#N/A</v>
      </c>
      <c r="C92" t="e">
        <f t="shared" si="7"/>
        <v>#N/A</v>
      </c>
      <c r="D92" s="128"/>
      <c r="E92" t="e">
        <f t="shared" si="8"/>
        <v>#N/A</v>
      </c>
    </row>
    <row r="93" spans="1:5">
      <c r="A93" s="90"/>
      <c r="B93" t="e">
        <f t="shared" si="6"/>
        <v>#N/A</v>
      </c>
      <c r="C93" t="e">
        <f t="shared" si="7"/>
        <v>#N/A</v>
      </c>
      <c r="D93" s="128"/>
      <c r="E93" t="e">
        <f t="shared" si="8"/>
        <v>#N/A</v>
      </c>
    </row>
    <row r="94" spans="1:5">
      <c r="A94" s="90"/>
      <c r="B94" t="e">
        <f t="shared" si="6"/>
        <v>#N/A</v>
      </c>
      <c r="C94" t="e">
        <f t="shared" si="7"/>
        <v>#N/A</v>
      </c>
      <c r="D94" s="128"/>
      <c r="E94" t="e">
        <f t="shared" si="8"/>
        <v>#N/A</v>
      </c>
    </row>
    <row r="95" spans="1:5">
      <c r="A95" s="90"/>
      <c r="B95" t="e">
        <f t="shared" si="6"/>
        <v>#N/A</v>
      </c>
      <c r="C95" t="e">
        <f t="shared" si="7"/>
        <v>#N/A</v>
      </c>
      <c r="D95" s="128"/>
      <c r="E95" t="e">
        <f t="shared" si="8"/>
        <v>#N/A</v>
      </c>
    </row>
    <row r="96" spans="1:5">
      <c r="A96" s="90"/>
      <c r="B96" t="e">
        <f t="shared" si="6"/>
        <v>#N/A</v>
      </c>
      <c r="C96" t="e">
        <f t="shared" si="7"/>
        <v>#N/A</v>
      </c>
      <c r="D96" s="128"/>
      <c r="E96" t="e">
        <f t="shared" si="8"/>
        <v>#N/A</v>
      </c>
    </row>
    <row r="97" spans="1:5">
      <c r="A97" s="90"/>
      <c r="B97" t="e">
        <f t="shared" si="6"/>
        <v>#N/A</v>
      </c>
      <c r="C97" t="e">
        <f t="shared" si="7"/>
        <v>#N/A</v>
      </c>
      <c r="D97" s="128"/>
      <c r="E97" t="e">
        <f t="shared" si="8"/>
        <v>#N/A</v>
      </c>
    </row>
    <row r="98" spans="1:5">
      <c r="A98" s="90"/>
      <c r="B98" t="e">
        <f t="shared" si="6"/>
        <v>#N/A</v>
      </c>
      <c r="C98" t="e">
        <f t="shared" si="7"/>
        <v>#N/A</v>
      </c>
      <c r="D98" s="128"/>
      <c r="E98" t="e">
        <f t="shared" si="8"/>
        <v>#N/A</v>
      </c>
    </row>
    <row r="99" spans="1:5">
      <c r="A99" s="90"/>
      <c r="B99" t="e">
        <f t="shared" si="6"/>
        <v>#N/A</v>
      </c>
      <c r="C99" t="e">
        <f t="shared" si="7"/>
        <v>#N/A</v>
      </c>
      <c r="D99" s="128"/>
      <c r="E99" t="e">
        <f t="shared" si="8"/>
        <v>#N/A</v>
      </c>
    </row>
    <row r="100" spans="1:5">
      <c r="A100" s="90"/>
      <c r="B100" t="e">
        <f t="shared" si="6"/>
        <v>#N/A</v>
      </c>
      <c r="C100" t="e">
        <f t="shared" si="7"/>
        <v>#N/A</v>
      </c>
      <c r="D100" s="128"/>
      <c r="E100" t="e">
        <f t="shared" si="8"/>
        <v>#N/A</v>
      </c>
    </row>
    <row r="101" spans="1:5">
      <c r="A101" s="90"/>
      <c r="B101" t="e">
        <f t="shared" si="6"/>
        <v>#N/A</v>
      </c>
      <c r="C101" t="e">
        <f t="shared" si="7"/>
        <v>#N/A</v>
      </c>
      <c r="D101" s="128"/>
      <c r="E101" t="e">
        <f t="shared" si="8"/>
        <v>#N/A</v>
      </c>
    </row>
  </sheetData>
  <autoFilter ref="A2:E101">
    <sortState ref="A3:E101">
      <sortCondition ref="B2:B101"/>
    </sortState>
  </autoFilter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B1:H236"/>
  <sheetViews>
    <sheetView topLeftCell="A97" workbookViewId="0">
      <selection activeCell="D52" sqref="D52"/>
    </sheetView>
  </sheetViews>
  <sheetFormatPr baseColWidth="10" defaultColWidth="9.6640625" defaultRowHeight="14.5" customHeight="1" x14ac:dyDescent="0"/>
  <cols>
    <col min="1" max="1" width="3.33203125" style="64" customWidth="1"/>
    <col min="2" max="2" width="4.1640625" style="74" customWidth="1"/>
    <col min="3" max="3" width="25.5" style="64" customWidth="1"/>
    <col min="4" max="4" width="9.5" style="75" customWidth="1"/>
    <col min="5" max="5" width="8.33203125" style="64" customWidth="1"/>
    <col min="6" max="6" width="4.1640625" style="74" customWidth="1"/>
    <col min="7" max="7" width="25.5" style="64" customWidth="1"/>
    <col min="8" max="8" width="9.5" style="75" customWidth="1"/>
    <col min="9" max="9" width="8.33203125" style="64" bestFit="1" customWidth="1"/>
    <col min="10" max="16384" width="9.6640625" style="64"/>
  </cols>
  <sheetData>
    <row r="1" spans="2:8" ht="19" thickBot="1">
      <c r="B1" s="61"/>
      <c r="C1" s="62" t="s">
        <v>571</v>
      </c>
      <c r="D1" s="63"/>
      <c r="F1" s="61"/>
      <c r="G1" s="62" t="s">
        <v>572</v>
      </c>
      <c r="H1" s="63"/>
    </row>
    <row r="2" spans="2:8" ht="16" thickBot="1">
      <c r="B2" s="65" t="s">
        <v>555</v>
      </c>
      <c r="C2" s="66" t="s">
        <v>21</v>
      </c>
      <c r="D2" s="67"/>
      <c r="F2" s="65" t="s">
        <v>555</v>
      </c>
      <c r="G2" s="66" t="s">
        <v>21</v>
      </c>
      <c r="H2" s="68"/>
    </row>
    <row r="3" spans="2:8" ht="14.5" customHeight="1">
      <c r="B3" s="69">
        <v>1</v>
      </c>
      <c r="C3" s="70" t="s">
        <v>23</v>
      </c>
      <c r="D3" s="71"/>
      <c r="F3" s="69">
        <v>1</v>
      </c>
      <c r="G3" s="70" t="s">
        <v>1268</v>
      </c>
      <c r="H3" s="71"/>
    </row>
    <row r="4" spans="2:8" ht="14.5" customHeight="1">
      <c r="B4" s="69">
        <v>2</v>
      </c>
      <c r="C4" s="70" t="s">
        <v>1248</v>
      </c>
      <c r="D4" s="71"/>
      <c r="F4" s="69">
        <v>2</v>
      </c>
      <c r="G4" s="70" t="s">
        <v>627</v>
      </c>
      <c r="H4" s="71"/>
    </row>
    <row r="5" spans="2:8" ht="14.5" customHeight="1">
      <c r="B5" s="69">
        <v>3</v>
      </c>
      <c r="C5" s="70" t="s">
        <v>608</v>
      </c>
      <c r="D5" s="71"/>
      <c r="F5" s="69">
        <v>3</v>
      </c>
      <c r="G5" s="70" t="s">
        <v>63</v>
      </c>
      <c r="H5" s="71"/>
    </row>
    <row r="6" spans="2:8" ht="14.5" customHeight="1">
      <c r="B6" s="69">
        <v>4</v>
      </c>
      <c r="C6" s="70" t="s">
        <v>611</v>
      </c>
      <c r="D6" s="71"/>
      <c r="F6" s="69">
        <v>4</v>
      </c>
      <c r="G6" s="70" t="s">
        <v>64</v>
      </c>
      <c r="H6" s="71"/>
    </row>
    <row r="7" spans="2:8" ht="14.5" customHeight="1">
      <c r="B7" s="69">
        <v>5</v>
      </c>
      <c r="C7" s="70" t="s">
        <v>26</v>
      </c>
      <c r="D7" s="71"/>
      <c r="F7" s="69">
        <v>5</v>
      </c>
      <c r="G7" s="70" t="s">
        <v>628</v>
      </c>
      <c r="H7" s="71"/>
    </row>
    <row r="8" spans="2:8" ht="14.5" customHeight="1">
      <c r="B8" s="69">
        <v>6</v>
      </c>
      <c r="C8" s="70" t="s">
        <v>27</v>
      </c>
      <c r="D8" s="71"/>
      <c r="F8" s="69">
        <v>6</v>
      </c>
      <c r="G8" s="70" t="s">
        <v>66</v>
      </c>
      <c r="H8" s="71"/>
    </row>
    <row r="9" spans="2:8" ht="14.5" customHeight="1">
      <c r="B9" s="69">
        <v>7</v>
      </c>
      <c r="C9" s="70" t="s">
        <v>29</v>
      </c>
      <c r="D9" s="71"/>
      <c r="F9" s="69">
        <v>7</v>
      </c>
      <c r="G9" s="70" t="s">
        <v>67</v>
      </c>
      <c r="H9" s="71"/>
    </row>
    <row r="10" spans="2:8" ht="14.5" customHeight="1">
      <c r="B10" s="69">
        <v>8</v>
      </c>
      <c r="C10" s="70" t="s">
        <v>31</v>
      </c>
      <c r="D10" s="71"/>
      <c r="F10" s="69">
        <v>8</v>
      </c>
      <c r="G10" s="70" t="s">
        <v>68</v>
      </c>
      <c r="H10" s="71"/>
    </row>
    <row r="11" spans="2:8" ht="14.5" customHeight="1">
      <c r="B11" s="69">
        <v>9</v>
      </c>
      <c r="C11" s="70" t="s">
        <v>614</v>
      </c>
      <c r="D11" s="71"/>
      <c r="F11" s="69">
        <v>9</v>
      </c>
      <c r="G11" s="70" t="s">
        <v>1235</v>
      </c>
      <c r="H11" s="71"/>
    </row>
    <row r="12" spans="2:8" ht="14.5" customHeight="1">
      <c r="B12" s="69">
        <v>10</v>
      </c>
      <c r="C12" s="70" t="s">
        <v>615</v>
      </c>
      <c r="D12" s="71"/>
      <c r="F12" s="69">
        <v>10</v>
      </c>
      <c r="G12" s="70" t="s">
        <v>646</v>
      </c>
      <c r="H12" s="71"/>
    </row>
    <row r="13" spans="2:8" ht="14.5" customHeight="1">
      <c r="B13" s="69">
        <v>11</v>
      </c>
      <c r="C13" s="70" t="s">
        <v>32</v>
      </c>
      <c r="D13" s="71"/>
      <c r="F13" s="69">
        <v>11</v>
      </c>
      <c r="G13" s="70" t="s">
        <v>629</v>
      </c>
      <c r="H13" s="71"/>
    </row>
    <row r="14" spans="2:8" ht="14.5" customHeight="1">
      <c r="B14" s="69">
        <v>12</v>
      </c>
      <c r="C14" s="70" t="s">
        <v>33</v>
      </c>
      <c r="D14" s="71"/>
      <c r="F14" s="69">
        <v>12</v>
      </c>
      <c r="G14" s="70" t="s">
        <v>70</v>
      </c>
      <c r="H14" s="71"/>
    </row>
    <row r="15" spans="2:8" ht="14.5" customHeight="1">
      <c r="B15" s="69">
        <v>13</v>
      </c>
      <c r="C15" s="70" t="s">
        <v>34</v>
      </c>
      <c r="D15" s="71"/>
      <c r="F15" s="69">
        <v>13</v>
      </c>
      <c r="G15" s="70" t="s">
        <v>71</v>
      </c>
      <c r="H15" s="71"/>
    </row>
    <row r="16" spans="2:8" ht="14.5" customHeight="1">
      <c r="B16" s="69">
        <v>14</v>
      </c>
      <c r="C16" s="70" t="s">
        <v>35</v>
      </c>
      <c r="D16" s="71"/>
      <c r="F16" s="69">
        <v>14</v>
      </c>
      <c r="G16" s="70" t="s">
        <v>634</v>
      </c>
      <c r="H16" s="71"/>
    </row>
    <row r="17" spans="2:8" ht="14.5" customHeight="1">
      <c r="B17" s="69">
        <v>15</v>
      </c>
      <c r="C17" s="70" t="s">
        <v>37</v>
      </c>
      <c r="D17" s="71"/>
      <c r="F17" s="69">
        <v>15</v>
      </c>
      <c r="G17" s="70" t="s">
        <v>1243</v>
      </c>
      <c r="H17" s="71"/>
    </row>
    <row r="18" spans="2:8" ht="14.5" customHeight="1">
      <c r="B18" s="69">
        <v>16</v>
      </c>
      <c r="C18" s="70" t="s">
        <v>38</v>
      </c>
      <c r="D18" s="71"/>
      <c r="F18" s="69">
        <v>16</v>
      </c>
      <c r="G18" s="70" t="s">
        <v>636</v>
      </c>
      <c r="H18" s="71"/>
    </row>
    <row r="19" spans="2:8" ht="14.5" customHeight="1">
      <c r="B19" s="69">
        <v>17</v>
      </c>
      <c r="C19" s="70" t="s">
        <v>39</v>
      </c>
      <c r="D19" s="71"/>
      <c r="F19" s="69">
        <v>17</v>
      </c>
      <c r="G19" s="70" t="s">
        <v>77</v>
      </c>
      <c r="H19" s="71"/>
    </row>
    <row r="20" spans="2:8" ht="14.5" customHeight="1">
      <c r="B20" s="69">
        <v>18</v>
      </c>
      <c r="C20" s="70" t="s">
        <v>609</v>
      </c>
      <c r="D20" s="71"/>
      <c r="F20" s="69">
        <v>18</v>
      </c>
      <c r="G20" s="70" t="s">
        <v>79</v>
      </c>
      <c r="H20" s="71"/>
    </row>
    <row r="21" spans="2:8" ht="14.5" customHeight="1">
      <c r="B21" s="69">
        <v>19</v>
      </c>
      <c r="C21" s="70" t="s">
        <v>612</v>
      </c>
      <c r="D21" s="71"/>
      <c r="F21" s="69">
        <v>19</v>
      </c>
      <c r="G21" s="70" t="s">
        <v>624</v>
      </c>
      <c r="H21" s="71"/>
    </row>
    <row r="22" spans="2:8" ht="14.5" customHeight="1">
      <c r="B22" s="69">
        <v>20</v>
      </c>
      <c r="C22" s="70" t="s">
        <v>41</v>
      </c>
      <c r="D22" s="71"/>
      <c r="F22" s="69">
        <v>20</v>
      </c>
      <c r="G22" s="70" t="s">
        <v>1269</v>
      </c>
      <c r="H22" s="71"/>
    </row>
    <row r="23" spans="2:8" ht="14.5" customHeight="1">
      <c r="B23" s="69">
        <v>21</v>
      </c>
      <c r="C23" s="70" t="s">
        <v>42</v>
      </c>
      <c r="D23" s="71"/>
      <c r="F23" s="69">
        <v>21</v>
      </c>
      <c r="G23" s="70" t="s">
        <v>637</v>
      </c>
      <c r="H23" s="71"/>
    </row>
    <row r="24" spans="2:8" ht="14.5" customHeight="1">
      <c r="B24" s="69">
        <v>22</v>
      </c>
      <c r="C24" s="70" t="s">
        <v>1227</v>
      </c>
      <c r="D24" s="71"/>
      <c r="F24" s="69">
        <v>22</v>
      </c>
      <c r="G24" s="70" t="s">
        <v>626</v>
      </c>
      <c r="H24" s="71"/>
    </row>
    <row r="25" spans="2:8" ht="14.5" customHeight="1">
      <c r="B25" s="69">
        <v>23</v>
      </c>
      <c r="C25" s="72" t="s">
        <v>45</v>
      </c>
      <c r="D25" s="73"/>
      <c r="F25" s="69">
        <v>23</v>
      </c>
      <c r="G25" s="72" t="s">
        <v>623</v>
      </c>
      <c r="H25" s="73"/>
    </row>
    <row r="26" spans="2:8" ht="14.5" customHeight="1">
      <c r="B26" s="69">
        <v>24</v>
      </c>
      <c r="C26" s="72" t="s">
        <v>46</v>
      </c>
      <c r="D26" s="73"/>
      <c r="F26" s="69">
        <v>24</v>
      </c>
      <c r="G26" s="72" t="s">
        <v>645</v>
      </c>
      <c r="H26" s="73"/>
    </row>
    <row r="27" spans="2:8" ht="14.5" customHeight="1">
      <c r="B27" s="69">
        <v>25</v>
      </c>
      <c r="C27" s="72" t="s">
        <v>610</v>
      </c>
      <c r="D27" s="73"/>
      <c r="F27" s="69">
        <v>25</v>
      </c>
      <c r="G27" s="72" t="s">
        <v>1238</v>
      </c>
      <c r="H27" s="73"/>
    </row>
    <row r="28" spans="2:8" ht="14.5" customHeight="1">
      <c r="B28" s="69">
        <v>26</v>
      </c>
      <c r="C28" s="72" t="s">
        <v>1230</v>
      </c>
      <c r="D28" s="73"/>
      <c r="F28" s="69">
        <v>26</v>
      </c>
      <c r="G28" s="72" t="s">
        <v>625</v>
      </c>
      <c r="H28" s="73"/>
    </row>
    <row r="29" spans="2:8" ht="14.5" customHeight="1">
      <c r="B29" s="69">
        <v>27</v>
      </c>
      <c r="C29" s="72" t="s">
        <v>50</v>
      </c>
      <c r="D29" s="73"/>
      <c r="F29" s="69">
        <v>27</v>
      </c>
      <c r="G29" s="72" t="s">
        <v>80</v>
      </c>
      <c r="H29" s="73"/>
    </row>
    <row r="30" spans="2:8" ht="14.5" customHeight="1">
      <c r="B30" s="69">
        <v>28</v>
      </c>
      <c r="C30" s="72" t="s">
        <v>1245</v>
      </c>
      <c r="D30" s="73"/>
      <c r="F30" s="69">
        <v>28</v>
      </c>
      <c r="G30" s="72" t="s">
        <v>83</v>
      </c>
      <c r="H30" s="73"/>
    </row>
    <row r="31" spans="2:8" ht="14.5" customHeight="1">
      <c r="B31" s="69">
        <v>29</v>
      </c>
      <c r="C31" s="72" t="s">
        <v>53</v>
      </c>
      <c r="D31" s="73"/>
      <c r="F31" s="69">
        <v>29</v>
      </c>
      <c r="G31" s="72" t="s">
        <v>85</v>
      </c>
      <c r="H31" s="73"/>
    </row>
    <row r="32" spans="2:8" ht="14.5" customHeight="1">
      <c r="B32" s="69">
        <v>30</v>
      </c>
      <c r="C32" s="72" t="s">
        <v>54</v>
      </c>
      <c r="D32" s="73"/>
      <c r="F32" s="69">
        <v>30</v>
      </c>
      <c r="G32" s="72" t="s">
        <v>88</v>
      </c>
      <c r="H32" s="73"/>
    </row>
    <row r="33" spans="2:8" ht="14.5" customHeight="1">
      <c r="B33" s="69">
        <v>31</v>
      </c>
      <c r="C33" s="72" t="s">
        <v>56</v>
      </c>
      <c r="D33" s="73"/>
      <c r="F33" s="69">
        <v>31</v>
      </c>
      <c r="G33" s="72" t="s">
        <v>1266</v>
      </c>
      <c r="H33" s="73"/>
    </row>
    <row r="34" spans="2:8" ht="14.5" customHeight="1">
      <c r="B34" s="69">
        <v>32</v>
      </c>
      <c r="C34" s="72" t="s">
        <v>57</v>
      </c>
      <c r="D34" s="73"/>
      <c r="F34" s="69">
        <v>32</v>
      </c>
      <c r="G34" s="72" t="s">
        <v>89</v>
      </c>
      <c r="H34" s="73"/>
    </row>
    <row r="35" spans="2:8" ht="14.5" customHeight="1">
      <c r="B35" s="69">
        <v>33</v>
      </c>
      <c r="C35" s="72"/>
      <c r="D35" s="73"/>
      <c r="F35" s="69">
        <v>33</v>
      </c>
      <c r="G35" s="72" t="s">
        <v>90</v>
      </c>
      <c r="H35" s="73"/>
    </row>
    <row r="36" spans="2:8" ht="14.5" customHeight="1">
      <c r="B36" s="69">
        <v>34</v>
      </c>
      <c r="C36" s="72"/>
      <c r="D36" s="73"/>
      <c r="F36" s="69">
        <v>34</v>
      </c>
      <c r="G36" s="72" t="s">
        <v>644</v>
      </c>
      <c r="H36" s="73"/>
    </row>
    <row r="37" spans="2:8" ht="14.5" customHeight="1">
      <c r="B37" s="69">
        <v>35</v>
      </c>
      <c r="C37" s="72"/>
      <c r="D37" s="73"/>
      <c r="F37" s="69">
        <v>35</v>
      </c>
      <c r="G37" s="72" t="s">
        <v>91</v>
      </c>
      <c r="H37" s="73"/>
    </row>
    <row r="38" spans="2:8" ht="14.5" customHeight="1">
      <c r="B38" s="69">
        <v>36</v>
      </c>
      <c r="C38" s="72"/>
      <c r="D38" s="73"/>
      <c r="F38" s="69">
        <v>36</v>
      </c>
      <c r="G38" s="72" t="s">
        <v>1240</v>
      </c>
      <c r="H38" s="73"/>
    </row>
    <row r="39" spans="2:8" ht="14.5" customHeight="1">
      <c r="B39" s="69">
        <v>37</v>
      </c>
      <c r="C39" s="72"/>
      <c r="D39" s="73"/>
      <c r="F39" s="69">
        <v>37</v>
      </c>
      <c r="G39" s="72" t="s">
        <v>92</v>
      </c>
      <c r="H39" s="73"/>
    </row>
    <row r="40" spans="2:8" ht="14.5" customHeight="1">
      <c r="B40" s="69">
        <v>38</v>
      </c>
      <c r="C40" s="72"/>
      <c r="D40" s="73"/>
      <c r="F40" s="69">
        <v>38</v>
      </c>
      <c r="G40" s="72" t="s">
        <v>635</v>
      </c>
      <c r="H40" s="73"/>
    </row>
    <row r="41" spans="2:8" ht="14.5" customHeight="1">
      <c r="B41" s="69">
        <v>39</v>
      </c>
      <c r="C41" s="72"/>
      <c r="D41" s="73"/>
      <c r="F41" s="69">
        <v>39</v>
      </c>
      <c r="G41" s="72" t="s">
        <v>94</v>
      </c>
      <c r="H41" s="73"/>
    </row>
    <row r="42" spans="2:8" ht="14.5" customHeight="1">
      <c r="B42" s="69">
        <v>40</v>
      </c>
      <c r="C42" s="72"/>
      <c r="D42" s="73"/>
      <c r="F42" s="69">
        <v>40</v>
      </c>
      <c r="G42" s="72"/>
      <c r="H42" s="73"/>
    </row>
    <row r="43" spans="2:8" ht="14.5" customHeight="1">
      <c r="B43" s="69">
        <v>41</v>
      </c>
      <c r="C43" s="72"/>
      <c r="D43" s="73"/>
      <c r="F43" s="69">
        <v>41</v>
      </c>
      <c r="G43" s="72"/>
      <c r="H43" s="73"/>
    </row>
    <row r="44" spans="2:8" ht="14.5" customHeight="1">
      <c r="B44" s="69">
        <v>42</v>
      </c>
      <c r="C44" s="72"/>
      <c r="D44" s="73"/>
      <c r="F44" s="69">
        <v>42</v>
      </c>
      <c r="G44" s="72"/>
      <c r="H44" s="73"/>
    </row>
    <row r="45" spans="2:8" ht="14.5" customHeight="1">
      <c r="B45" s="69">
        <v>43</v>
      </c>
      <c r="C45" s="72"/>
      <c r="D45" s="73"/>
      <c r="F45" s="69">
        <v>43</v>
      </c>
      <c r="G45" s="72"/>
      <c r="H45" s="73"/>
    </row>
    <row r="46" spans="2:8" ht="14.5" customHeight="1">
      <c r="B46" s="69">
        <v>44</v>
      </c>
      <c r="C46" s="72"/>
      <c r="D46" s="73"/>
      <c r="F46" s="69">
        <v>44</v>
      </c>
      <c r="G46" s="72"/>
      <c r="H46" s="73"/>
    </row>
    <row r="47" spans="2:8" ht="14.5" customHeight="1">
      <c r="B47" s="69">
        <v>45</v>
      </c>
      <c r="C47" s="72"/>
      <c r="D47" s="73"/>
      <c r="F47" s="69">
        <v>45</v>
      </c>
      <c r="G47" s="72"/>
      <c r="H47" s="73"/>
    </row>
    <row r="48" spans="2:8" ht="14.5" customHeight="1">
      <c r="B48" s="69">
        <v>46</v>
      </c>
      <c r="C48" s="72"/>
      <c r="D48" s="73"/>
      <c r="F48" s="69">
        <v>46</v>
      </c>
      <c r="G48" s="72"/>
      <c r="H48" s="73"/>
    </row>
    <row r="49" spans="2:8" ht="14.5" customHeight="1" thickBot="1"/>
    <row r="50" spans="2:8" ht="19" thickBot="1">
      <c r="B50" s="61"/>
      <c r="C50" s="62" t="s">
        <v>182</v>
      </c>
      <c r="D50" s="63"/>
      <c r="F50" s="61"/>
      <c r="G50" s="62" t="s">
        <v>557</v>
      </c>
      <c r="H50" s="63"/>
    </row>
    <row r="51" spans="2:8" ht="16" thickBot="1">
      <c r="B51" s="65" t="s">
        <v>555</v>
      </c>
      <c r="C51" s="66" t="s">
        <v>21</v>
      </c>
      <c r="D51" s="68" t="s">
        <v>194</v>
      </c>
      <c r="F51" s="65" t="s">
        <v>555</v>
      </c>
      <c r="G51" s="66" t="s">
        <v>21</v>
      </c>
      <c r="H51" s="68" t="s">
        <v>194</v>
      </c>
    </row>
    <row r="52" spans="2:8" ht="14.5" customHeight="1">
      <c r="B52" s="69">
        <v>1</v>
      </c>
      <c r="C52" s="70" t="s">
        <v>103</v>
      </c>
      <c r="D52" s="93">
        <v>0.16458333333333333</v>
      </c>
      <c r="F52" s="69">
        <v>1</v>
      </c>
      <c r="G52" s="70" t="s">
        <v>154</v>
      </c>
      <c r="H52" s="93">
        <v>0.18055555555555555</v>
      </c>
    </row>
    <row r="53" spans="2:8" ht="14.5" customHeight="1">
      <c r="B53" s="76">
        <v>2</v>
      </c>
      <c r="C53" s="72" t="s">
        <v>107</v>
      </c>
      <c r="D53" s="93">
        <v>0.16666666666666666</v>
      </c>
      <c r="F53" s="76">
        <v>2</v>
      </c>
      <c r="G53" s="72" t="s">
        <v>141</v>
      </c>
      <c r="H53" s="93">
        <v>0.18263888888888891</v>
      </c>
    </row>
    <row r="54" spans="2:8" ht="14.5" customHeight="1">
      <c r="B54" s="76">
        <v>3</v>
      </c>
      <c r="C54" s="72" t="s">
        <v>115</v>
      </c>
      <c r="D54" s="93">
        <v>0.17986111111111111</v>
      </c>
      <c r="F54" s="76">
        <v>3</v>
      </c>
      <c r="G54" s="72" t="s">
        <v>159</v>
      </c>
      <c r="H54" s="93">
        <v>0.18472222222222223</v>
      </c>
    </row>
    <row r="55" spans="2:8" ht="14.5" customHeight="1">
      <c r="B55" s="76">
        <v>4</v>
      </c>
      <c r="C55" s="72" t="s">
        <v>1263</v>
      </c>
      <c r="D55" s="93">
        <v>0.19097222222222221</v>
      </c>
      <c r="F55" s="76">
        <v>4</v>
      </c>
      <c r="G55" s="72" t="s">
        <v>1252</v>
      </c>
      <c r="H55" s="93">
        <v>0.19652777777777777</v>
      </c>
    </row>
    <row r="56" spans="2:8" ht="14.5" customHeight="1">
      <c r="B56" s="76">
        <v>5</v>
      </c>
      <c r="C56" s="72" t="s">
        <v>40</v>
      </c>
      <c r="D56" s="93">
        <v>0.19722222222222222</v>
      </c>
      <c r="F56" s="76">
        <v>5</v>
      </c>
      <c r="G56" s="72" t="s">
        <v>604</v>
      </c>
      <c r="H56" s="93">
        <v>0.20138888888888887</v>
      </c>
    </row>
    <row r="57" spans="2:8" ht="14.5" customHeight="1">
      <c r="B57" s="76">
        <v>6</v>
      </c>
      <c r="C57" s="72" t="s">
        <v>117</v>
      </c>
      <c r="D57" s="93">
        <v>0.19791666666666666</v>
      </c>
      <c r="F57" s="76">
        <v>6</v>
      </c>
      <c r="G57" s="72" t="s">
        <v>140</v>
      </c>
      <c r="H57" s="93">
        <v>0.20277777777777781</v>
      </c>
    </row>
    <row r="58" spans="2:8" ht="14.5" customHeight="1">
      <c r="B58" s="76">
        <v>7</v>
      </c>
      <c r="C58" s="72" t="s">
        <v>1256</v>
      </c>
      <c r="D58" s="93">
        <v>0.1986111111111111</v>
      </c>
      <c r="F58" s="76">
        <v>7</v>
      </c>
      <c r="G58" s="72" t="s">
        <v>180</v>
      </c>
      <c r="H58" s="93">
        <v>0.20347222222222219</v>
      </c>
    </row>
    <row r="59" spans="2:8" ht="14.5" customHeight="1">
      <c r="B59" s="76">
        <v>8</v>
      </c>
      <c r="C59" s="72" t="s">
        <v>112</v>
      </c>
      <c r="D59" s="93">
        <v>0.21041666666666667</v>
      </c>
      <c r="F59" s="76">
        <v>8</v>
      </c>
      <c r="G59" s="72" t="s">
        <v>179</v>
      </c>
      <c r="H59" s="93">
        <v>0.20416666666666669</v>
      </c>
    </row>
    <row r="60" spans="2:8" ht="14.5" customHeight="1">
      <c r="B60" s="76">
        <v>9</v>
      </c>
      <c r="C60" s="72" t="s">
        <v>113</v>
      </c>
      <c r="D60" s="93">
        <v>0.21666666666666667</v>
      </c>
      <c r="F60" s="76">
        <v>9</v>
      </c>
      <c r="G60" s="72" t="s">
        <v>1233</v>
      </c>
      <c r="H60" s="93">
        <v>0.21249999999999999</v>
      </c>
    </row>
    <row r="61" spans="2:8" ht="14.5" customHeight="1">
      <c r="B61" s="69">
        <v>10</v>
      </c>
      <c r="C61" s="70" t="s">
        <v>601</v>
      </c>
      <c r="D61" s="93">
        <v>0.21736111111111112</v>
      </c>
      <c r="F61" s="69">
        <v>10</v>
      </c>
      <c r="G61" s="70" t="s">
        <v>1251</v>
      </c>
      <c r="H61" s="93">
        <v>0.21388888888888891</v>
      </c>
    </row>
    <row r="62" spans="2:8" ht="14.5" customHeight="1">
      <c r="B62" s="76">
        <v>11</v>
      </c>
      <c r="C62" s="72" t="s">
        <v>1264</v>
      </c>
      <c r="D62" s="93">
        <v>0.22430555555555556</v>
      </c>
      <c r="F62" s="76">
        <v>11</v>
      </c>
      <c r="G62" s="72" t="s">
        <v>150</v>
      </c>
      <c r="H62" s="93">
        <v>0.22569444444444445</v>
      </c>
    </row>
    <row r="63" spans="2:8" ht="14.5" customHeight="1">
      <c r="B63" s="76">
        <v>12</v>
      </c>
      <c r="C63" s="72" t="s">
        <v>118</v>
      </c>
      <c r="D63" s="93">
        <v>0.22500000000000001</v>
      </c>
      <c r="F63" s="76">
        <v>12</v>
      </c>
      <c r="G63" s="72" t="s">
        <v>82</v>
      </c>
      <c r="H63" s="93">
        <v>0.23055555555555554</v>
      </c>
    </row>
    <row r="64" spans="2:8" ht="14.5" customHeight="1">
      <c r="B64" s="76">
        <v>13</v>
      </c>
      <c r="C64" s="72" t="s">
        <v>594</v>
      </c>
      <c r="D64" s="93">
        <v>0.26874999999999999</v>
      </c>
      <c r="F64" s="76">
        <v>13</v>
      </c>
      <c r="G64" s="72" t="s">
        <v>151</v>
      </c>
      <c r="H64" s="93">
        <v>0.23541666666666669</v>
      </c>
    </row>
    <row r="65" spans="2:8" ht="14.5" customHeight="1">
      <c r="B65" s="76">
        <v>14</v>
      </c>
      <c r="C65" s="72" t="s">
        <v>126</v>
      </c>
      <c r="D65" s="93">
        <v>0.27708333333333335</v>
      </c>
      <c r="F65" s="76">
        <v>14</v>
      </c>
      <c r="G65" s="72" t="s">
        <v>176</v>
      </c>
      <c r="H65" s="93">
        <v>0.26111111111111113</v>
      </c>
    </row>
    <row r="66" spans="2:8" ht="14.5" customHeight="1">
      <c r="B66" s="76">
        <v>15</v>
      </c>
      <c r="C66" s="72" t="s">
        <v>1255</v>
      </c>
      <c r="D66" s="93">
        <v>0.27986111111111112</v>
      </c>
      <c r="F66" s="76">
        <v>15</v>
      </c>
      <c r="G66" s="72" t="s">
        <v>602</v>
      </c>
      <c r="H66" s="93">
        <v>0.27013888888888887</v>
      </c>
    </row>
    <row r="67" spans="2:8" ht="14.5" customHeight="1">
      <c r="B67" s="76">
        <v>16</v>
      </c>
      <c r="C67" s="72"/>
      <c r="D67" s="73"/>
      <c r="F67" s="76">
        <v>16</v>
      </c>
      <c r="G67" s="72" t="s">
        <v>595</v>
      </c>
      <c r="H67" s="93">
        <v>0.27916666666666667</v>
      </c>
    </row>
    <row r="68" spans="2:8" ht="14.5" customHeight="1">
      <c r="B68" s="76">
        <v>17</v>
      </c>
      <c r="C68" s="72"/>
      <c r="D68" s="73"/>
      <c r="F68" s="76">
        <v>17</v>
      </c>
      <c r="G68" s="72" t="s">
        <v>99</v>
      </c>
      <c r="H68" s="93">
        <v>0.29236111111111113</v>
      </c>
    </row>
    <row r="69" spans="2:8" ht="14.5" customHeight="1">
      <c r="B69" s="76">
        <v>18</v>
      </c>
      <c r="C69" s="72"/>
      <c r="D69" s="73"/>
      <c r="F69" s="76">
        <v>18</v>
      </c>
      <c r="G69" s="70" t="s">
        <v>173</v>
      </c>
      <c r="H69" s="93">
        <v>0.31666666666666665</v>
      </c>
    </row>
    <row r="70" spans="2:8" ht="14.5" customHeight="1">
      <c r="B70" s="69">
        <v>19</v>
      </c>
      <c r="C70" s="70"/>
      <c r="D70" s="71"/>
      <c r="F70" s="69">
        <v>19</v>
      </c>
      <c r="G70" s="72" t="s">
        <v>137</v>
      </c>
      <c r="H70" s="93">
        <v>0.32083333333333336</v>
      </c>
    </row>
    <row r="71" spans="2:8" ht="14.5" customHeight="1">
      <c r="B71" s="76">
        <v>20</v>
      </c>
      <c r="C71" s="72"/>
      <c r="D71" s="73"/>
      <c r="F71" s="76">
        <v>20</v>
      </c>
      <c r="G71" s="72" t="s">
        <v>166</v>
      </c>
      <c r="H71" s="93">
        <v>0.3527777777777778</v>
      </c>
    </row>
    <row r="72" spans="2:8" ht="14.5" customHeight="1">
      <c r="B72" s="76">
        <v>21</v>
      </c>
      <c r="C72" s="72"/>
      <c r="D72" s="73"/>
      <c r="F72" s="76">
        <v>21</v>
      </c>
      <c r="G72" s="72" t="s">
        <v>138</v>
      </c>
      <c r="H72" s="93">
        <v>0.50069444444444444</v>
      </c>
    </row>
    <row r="73" spans="2:8" ht="14.5" customHeight="1">
      <c r="B73" s="76">
        <v>22</v>
      </c>
      <c r="C73" s="72"/>
      <c r="D73" s="73"/>
      <c r="F73" s="76">
        <v>22</v>
      </c>
      <c r="G73" s="72"/>
      <c r="H73" s="73"/>
    </row>
    <row r="74" spans="2:8" ht="14.5" customHeight="1">
      <c r="B74" s="76">
        <v>23</v>
      </c>
      <c r="C74" s="72"/>
      <c r="D74" s="73"/>
      <c r="F74" s="76">
        <v>23</v>
      </c>
      <c r="G74" s="72"/>
      <c r="H74" s="73"/>
    </row>
    <row r="75" spans="2:8" ht="14.5" customHeight="1">
      <c r="B75" s="76">
        <v>24</v>
      </c>
      <c r="C75" s="72"/>
      <c r="D75" s="73"/>
      <c r="F75" s="76">
        <v>24</v>
      </c>
      <c r="G75" s="72"/>
      <c r="H75" s="77"/>
    </row>
    <row r="76" spans="2:8" ht="14.5" customHeight="1">
      <c r="B76" s="76">
        <v>25</v>
      </c>
      <c r="C76" s="72"/>
      <c r="D76" s="73"/>
      <c r="F76" s="76">
        <v>25</v>
      </c>
      <c r="G76" s="72"/>
      <c r="H76" s="73"/>
    </row>
    <row r="77" spans="2:8" ht="14.5" customHeight="1">
      <c r="B77" s="76">
        <v>26</v>
      </c>
      <c r="C77" s="72"/>
      <c r="D77" s="73"/>
      <c r="F77" s="76">
        <v>26</v>
      </c>
      <c r="G77" s="72"/>
      <c r="H77" s="73"/>
    </row>
    <row r="78" spans="2:8" ht="14.5" customHeight="1">
      <c r="B78" s="76">
        <v>27</v>
      </c>
      <c r="C78" s="72"/>
      <c r="D78" s="73"/>
      <c r="F78" s="76">
        <v>27</v>
      </c>
      <c r="G78" s="72"/>
      <c r="H78" s="73"/>
    </row>
    <row r="79" spans="2:8" ht="14.5" customHeight="1">
      <c r="B79" s="69">
        <v>28</v>
      </c>
      <c r="C79" s="70"/>
      <c r="D79" s="71"/>
      <c r="F79" s="69">
        <v>28</v>
      </c>
      <c r="G79" s="70"/>
      <c r="H79" s="71"/>
    </row>
    <row r="80" spans="2:8" ht="14.5" customHeight="1">
      <c r="B80" s="76">
        <v>29</v>
      </c>
      <c r="C80" s="72"/>
      <c r="D80" s="73"/>
      <c r="F80" s="76">
        <v>29</v>
      </c>
      <c r="G80" s="72"/>
      <c r="H80" s="73"/>
    </row>
    <row r="81" spans="2:8" ht="14.5" customHeight="1">
      <c r="B81" s="76">
        <v>30</v>
      </c>
      <c r="C81" s="72"/>
      <c r="D81" s="73"/>
      <c r="F81" s="76">
        <v>30</v>
      </c>
      <c r="G81" s="72"/>
      <c r="H81" s="73"/>
    </row>
    <row r="82" spans="2:8" ht="14.5" customHeight="1">
      <c r="B82" s="76">
        <v>31</v>
      </c>
      <c r="C82" s="72"/>
      <c r="D82" s="73"/>
      <c r="F82" s="76">
        <v>31</v>
      </c>
      <c r="G82" s="72"/>
      <c r="H82" s="73"/>
    </row>
    <row r="83" spans="2:8" ht="14.5" customHeight="1">
      <c r="B83" s="76">
        <v>32</v>
      </c>
      <c r="C83" s="72"/>
      <c r="D83" s="73"/>
      <c r="F83" s="76">
        <v>32</v>
      </c>
      <c r="G83" s="72"/>
      <c r="H83" s="73"/>
    </row>
    <row r="84" spans="2:8" ht="14.5" customHeight="1">
      <c r="B84" s="76">
        <v>33</v>
      </c>
      <c r="C84" s="72"/>
      <c r="D84" s="73"/>
      <c r="F84" s="76">
        <v>33</v>
      </c>
      <c r="G84" s="72"/>
      <c r="H84" s="73"/>
    </row>
    <row r="85" spans="2:8" ht="14.5" customHeight="1">
      <c r="B85" s="76">
        <v>34</v>
      </c>
      <c r="C85" s="72"/>
      <c r="D85" s="73"/>
      <c r="F85" s="76">
        <v>34</v>
      </c>
      <c r="G85" s="72"/>
      <c r="H85" s="73"/>
    </row>
    <row r="86" spans="2:8" ht="14.5" customHeight="1">
      <c r="B86" s="76">
        <v>35</v>
      </c>
      <c r="C86" s="72"/>
      <c r="D86" s="73"/>
      <c r="F86" s="76">
        <v>35</v>
      </c>
      <c r="G86" s="72"/>
      <c r="H86" s="73"/>
    </row>
    <row r="87" spans="2:8" ht="14.5" customHeight="1">
      <c r="B87" s="76">
        <v>36</v>
      </c>
      <c r="C87" s="72"/>
      <c r="D87" s="73"/>
      <c r="F87" s="76">
        <v>36</v>
      </c>
      <c r="G87" s="72"/>
      <c r="H87" s="73"/>
    </row>
    <row r="88" spans="2:8" ht="14.5" customHeight="1">
      <c r="B88" s="69">
        <v>37</v>
      </c>
      <c r="C88" s="70"/>
      <c r="D88" s="71"/>
      <c r="F88" s="69">
        <v>37</v>
      </c>
      <c r="G88" s="70"/>
      <c r="H88" s="71"/>
    </row>
    <row r="89" spans="2:8" ht="14.5" customHeight="1">
      <c r="B89" s="76">
        <v>38</v>
      </c>
      <c r="C89" s="72"/>
      <c r="D89" s="73"/>
      <c r="F89" s="76">
        <v>38</v>
      </c>
      <c r="G89" s="72"/>
      <c r="H89" s="73"/>
    </row>
    <row r="90" spans="2:8" ht="14.5" customHeight="1">
      <c r="B90" s="76">
        <v>39</v>
      </c>
      <c r="C90" s="72"/>
      <c r="D90" s="73"/>
      <c r="F90" s="76">
        <v>39</v>
      </c>
      <c r="G90" s="72"/>
      <c r="H90" s="73"/>
    </row>
    <row r="91" spans="2:8" ht="14.5" customHeight="1">
      <c r="B91" s="76">
        <v>40</v>
      </c>
      <c r="C91" s="72"/>
      <c r="D91" s="73"/>
      <c r="F91" s="76">
        <v>40</v>
      </c>
      <c r="G91" s="72"/>
      <c r="H91" s="73"/>
    </row>
    <row r="92" spans="2:8" ht="14.5" customHeight="1">
      <c r="B92" s="76">
        <v>41</v>
      </c>
      <c r="C92" s="72"/>
      <c r="D92" s="73"/>
      <c r="F92" s="76">
        <v>41</v>
      </c>
      <c r="G92" s="72"/>
      <c r="H92" s="73"/>
    </row>
    <row r="93" spans="2:8" ht="14.5" customHeight="1">
      <c r="B93" s="76">
        <v>42</v>
      </c>
      <c r="C93" s="72"/>
      <c r="D93" s="73"/>
      <c r="F93" s="76">
        <v>42</v>
      </c>
      <c r="G93" s="72"/>
      <c r="H93" s="73"/>
    </row>
    <row r="94" spans="2:8" ht="14.5" customHeight="1">
      <c r="B94" s="76">
        <v>43</v>
      </c>
      <c r="C94" s="72"/>
      <c r="D94" s="73"/>
      <c r="F94" s="76">
        <v>43</v>
      </c>
      <c r="G94" s="72"/>
      <c r="H94" s="73"/>
    </row>
    <row r="95" spans="2:8" ht="14.5" customHeight="1">
      <c r="B95" s="76">
        <v>44</v>
      </c>
      <c r="C95" s="72"/>
      <c r="D95" s="73"/>
      <c r="F95" s="76">
        <v>44</v>
      </c>
      <c r="G95" s="72"/>
      <c r="H95" s="73"/>
    </row>
    <row r="96" spans="2:8" ht="14.5" customHeight="1">
      <c r="B96" s="76">
        <v>45</v>
      </c>
      <c r="C96" s="72"/>
      <c r="D96" s="73"/>
      <c r="F96" s="76">
        <v>45</v>
      </c>
      <c r="G96" s="72"/>
      <c r="H96" s="73"/>
    </row>
    <row r="97" spans="2:8" ht="14.5" customHeight="1">
      <c r="B97" s="76">
        <v>46</v>
      </c>
      <c r="C97" s="72"/>
      <c r="D97" s="73"/>
      <c r="F97" s="76">
        <v>46</v>
      </c>
      <c r="G97" s="72"/>
      <c r="H97" s="73"/>
    </row>
    <row r="98" spans="2:8" ht="14.5" customHeight="1" thickBot="1"/>
    <row r="99" spans="2:8" ht="19" thickBot="1">
      <c r="B99" s="61"/>
      <c r="C99" s="62" t="s">
        <v>566</v>
      </c>
      <c r="D99" s="63"/>
      <c r="F99" s="61"/>
      <c r="G99" s="62" t="s">
        <v>565</v>
      </c>
      <c r="H99" s="63"/>
    </row>
    <row r="100" spans="2:8" ht="16" thickBot="1">
      <c r="B100" s="65" t="s">
        <v>555</v>
      </c>
      <c r="C100" s="66" t="s">
        <v>21</v>
      </c>
      <c r="D100" s="68" t="s">
        <v>194</v>
      </c>
      <c r="F100" s="65" t="s">
        <v>555</v>
      </c>
      <c r="G100" s="66" t="s">
        <v>21</v>
      </c>
      <c r="H100" s="68" t="s">
        <v>194</v>
      </c>
    </row>
    <row r="101" spans="2:8" ht="14.5" customHeight="1">
      <c r="B101" s="69">
        <v>1</v>
      </c>
      <c r="C101" s="70" t="s">
        <v>255</v>
      </c>
      <c r="D101" s="93">
        <v>0.26666666666666666</v>
      </c>
      <c r="F101" s="69">
        <v>1</v>
      </c>
      <c r="G101" s="70" t="s">
        <v>202</v>
      </c>
      <c r="H101" s="93">
        <v>0.28055555555555556</v>
      </c>
    </row>
    <row r="102" spans="2:8" ht="14.5" customHeight="1">
      <c r="B102" s="76">
        <v>2</v>
      </c>
      <c r="C102" s="72" t="s">
        <v>250</v>
      </c>
      <c r="D102" s="93">
        <v>0.27847222222222223</v>
      </c>
      <c r="F102" s="76">
        <v>2</v>
      </c>
      <c r="G102" s="72" t="s">
        <v>277</v>
      </c>
      <c r="H102" s="93">
        <v>0.28541666666666665</v>
      </c>
    </row>
    <row r="103" spans="2:8" ht="14.5" customHeight="1">
      <c r="B103" s="76">
        <v>3</v>
      </c>
      <c r="C103" s="72" t="s">
        <v>203</v>
      </c>
      <c r="D103" s="93">
        <v>0.28611111111111115</v>
      </c>
      <c r="F103" s="76">
        <v>3</v>
      </c>
      <c r="G103" s="72" t="s">
        <v>206</v>
      </c>
      <c r="H103" s="93">
        <v>0.28958333333333336</v>
      </c>
    </row>
    <row r="104" spans="2:8" ht="14.5" customHeight="1">
      <c r="B104" s="76">
        <v>4</v>
      </c>
      <c r="C104" s="72" t="s">
        <v>102</v>
      </c>
      <c r="D104" s="93">
        <v>0.29583333333333334</v>
      </c>
      <c r="F104" s="76">
        <v>4</v>
      </c>
      <c r="G104" s="72" t="s">
        <v>1250</v>
      </c>
      <c r="H104" s="93">
        <v>0.2902777777777778</v>
      </c>
    </row>
    <row r="105" spans="2:8" ht="14.5" customHeight="1">
      <c r="B105" s="76">
        <v>5</v>
      </c>
      <c r="C105" s="72" t="s">
        <v>209</v>
      </c>
      <c r="D105" s="93">
        <v>0.30972222222222223</v>
      </c>
      <c r="F105" s="76">
        <v>5</v>
      </c>
      <c r="G105" s="72" t="s">
        <v>593</v>
      </c>
      <c r="H105" s="93">
        <v>0.31458333333333333</v>
      </c>
    </row>
    <row r="106" spans="2:8" ht="14.5" customHeight="1">
      <c r="B106" s="76">
        <v>6</v>
      </c>
      <c r="C106" s="72" t="s">
        <v>201</v>
      </c>
      <c r="D106" s="93">
        <v>0.32708333333333334</v>
      </c>
      <c r="F106" s="76">
        <v>6</v>
      </c>
      <c r="G106" s="72" t="s">
        <v>305</v>
      </c>
      <c r="H106" s="93">
        <v>0.32222222222222224</v>
      </c>
    </row>
    <row r="107" spans="2:8" ht="14.5" customHeight="1">
      <c r="B107" s="76">
        <v>7</v>
      </c>
      <c r="C107" s="72" t="s">
        <v>211</v>
      </c>
      <c r="D107" s="93">
        <v>0.40138888888888885</v>
      </c>
      <c r="F107" s="76">
        <v>7</v>
      </c>
      <c r="G107" s="72" t="s">
        <v>208</v>
      </c>
      <c r="H107" s="93">
        <v>0.32777777777777778</v>
      </c>
    </row>
    <row r="108" spans="2:8" ht="14.5" customHeight="1">
      <c r="B108" s="76">
        <v>8</v>
      </c>
      <c r="C108" s="72" t="s">
        <v>212</v>
      </c>
      <c r="D108" s="93">
        <v>0.40902777777777777</v>
      </c>
      <c r="F108" s="76">
        <v>8</v>
      </c>
      <c r="G108" s="72" t="s">
        <v>197</v>
      </c>
      <c r="H108" s="93">
        <v>0.33194444444444443</v>
      </c>
    </row>
    <row r="109" spans="2:8" ht="14.5" customHeight="1">
      <c r="B109" s="76">
        <v>9</v>
      </c>
      <c r="C109" s="72"/>
      <c r="D109" s="73"/>
      <c r="F109" s="76">
        <v>9</v>
      </c>
      <c r="G109" s="72" t="s">
        <v>198</v>
      </c>
      <c r="H109" s="93">
        <v>0.35138888888888892</v>
      </c>
    </row>
    <row r="110" spans="2:8" ht="14.5" customHeight="1">
      <c r="B110" s="76">
        <v>10</v>
      </c>
      <c r="C110" s="70"/>
      <c r="D110" s="71"/>
      <c r="F110" s="76">
        <v>10</v>
      </c>
      <c r="G110" s="72" t="s">
        <v>596</v>
      </c>
      <c r="H110" s="93">
        <v>0.42569444444444443</v>
      </c>
    </row>
    <row r="111" spans="2:8" ht="14.5" customHeight="1">
      <c r="B111" s="76">
        <v>11</v>
      </c>
      <c r="C111" s="70"/>
      <c r="D111" s="71"/>
      <c r="F111" s="76">
        <v>11</v>
      </c>
      <c r="G111" s="70"/>
      <c r="H111" s="71"/>
    </row>
    <row r="112" spans="2:8" ht="14.5" customHeight="1">
      <c r="B112" s="76">
        <v>12</v>
      </c>
      <c r="C112" s="70"/>
      <c r="D112" s="71"/>
      <c r="F112" s="76">
        <v>12</v>
      </c>
      <c r="G112" s="70"/>
      <c r="H112" s="71"/>
    </row>
    <row r="113" spans="2:8" ht="14.5" customHeight="1">
      <c r="B113" s="76">
        <v>13</v>
      </c>
      <c r="C113" s="70"/>
      <c r="D113" s="71"/>
      <c r="F113" s="76">
        <v>13</v>
      </c>
      <c r="G113" s="70"/>
      <c r="H113" s="71"/>
    </row>
    <row r="114" spans="2:8" ht="14.5" customHeight="1">
      <c r="B114" s="76">
        <v>14</v>
      </c>
      <c r="C114" s="70"/>
      <c r="D114" s="71"/>
      <c r="F114" s="76">
        <v>14</v>
      </c>
      <c r="G114" s="70"/>
      <c r="H114" s="71"/>
    </row>
    <row r="115" spans="2:8" ht="14.5" customHeight="1">
      <c r="B115" s="76">
        <v>15</v>
      </c>
      <c r="C115" s="70"/>
      <c r="D115" s="71"/>
      <c r="F115" s="76">
        <v>15</v>
      </c>
      <c r="G115" s="70"/>
      <c r="H115" s="71"/>
    </row>
    <row r="116" spans="2:8" ht="14.5" customHeight="1">
      <c r="B116" s="76">
        <v>16</v>
      </c>
      <c r="C116" s="70"/>
      <c r="D116" s="71"/>
      <c r="F116" s="76">
        <v>16</v>
      </c>
      <c r="G116" s="70"/>
      <c r="H116" s="71"/>
    </row>
    <row r="117" spans="2:8" ht="14.5" customHeight="1">
      <c r="B117" s="76">
        <v>17</v>
      </c>
      <c r="C117" s="72"/>
      <c r="D117" s="73"/>
      <c r="F117" s="76">
        <v>17</v>
      </c>
      <c r="G117" s="72"/>
      <c r="H117" s="73"/>
    </row>
    <row r="118" spans="2:8" ht="14.5" customHeight="1">
      <c r="B118" s="76">
        <v>18</v>
      </c>
      <c r="C118" s="72"/>
      <c r="D118" s="73"/>
      <c r="F118" s="76">
        <v>18</v>
      </c>
      <c r="G118" s="72"/>
      <c r="H118" s="73"/>
    </row>
    <row r="119" spans="2:8" ht="14.5" customHeight="1">
      <c r="B119" s="76">
        <v>19</v>
      </c>
      <c r="C119" s="72"/>
      <c r="D119" s="73"/>
      <c r="F119" s="76">
        <v>19</v>
      </c>
      <c r="G119" s="72"/>
      <c r="H119" s="73"/>
    </row>
    <row r="120" spans="2:8" ht="14.5" customHeight="1">
      <c r="B120" s="76">
        <v>20</v>
      </c>
      <c r="C120" s="72"/>
      <c r="D120" s="73"/>
      <c r="F120" s="76">
        <v>20</v>
      </c>
      <c r="G120" s="72"/>
      <c r="H120" s="73"/>
    </row>
    <row r="121" spans="2:8" ht="14.5" customHeight="1">
      <c r="B121" s="76">
        <v>21</v>
      </c>
      <c r="C121" s="72"/>
      <c r="D121" s="73"/>
      <c r="F121" s="76">
        <v>21</v>
      </c>
      <c r="G121" s="72"/>
      <c r="H121" s="73"/>
    </row>
    <row r="122" spans="2:8" ht="14.5" customHeight="1">
      <c r="B122" s="76">
        <v>22</v>
      </c>
      <c r="C122" s="72"/>
      <c r="D122" s="73"/>
      <c r="F122" s="76">
        <v>22</v>
      </c>
      <c r="G122" s="72"/>
      <c r="H122" s="73"/>
    </row>
    <row r="123" spans="2:8" ht="14.5" customHeight="1" thickBot="1"/>
    <row r="124" spans="2:8" ht="19" thickBot="1">
      <c r="B124" s="61"/>
      <c r="C124" s="62" t="s">
        <v>322</v>
      </c>
      <c r="D124" s="63"/>
      <c r="F124" s="61"/>
      <c r="G124" s="62" t="s">
        <v>323</v>
      </c>
      <c r="H124" s="63"/>
    </row>
    <row r="125" spans="2:8" ht="16" thickBot="1">
      <c r="B125" s="65" t="s">
        <v>555</v>
      </c>
      <c r="C125" s="66" t="s">
        <v>21</v>
      </c>
      <c r="D125" s="68" t="s">
        <v>194</v>
      </c>
      <c r="F125" s="65" t="s">
        <v>555</v>
      </c>
      <c r="G125" s="66" t="s">
        <v>21</v>
      </c>
      <c r="H125" s="68" t="s">
        <v>194</v>
      </c>
    </row>
    <row r="126" spans="2:8" ht="14.5" customHeight="1">
      <c r="B126" s="69">
        <v>1</v>
      </c>
      <c r="C126" s="70" t="s">
        <v>216</v>
      </c>
      <c r="D126" s="93">
        <v>0.40833333333333338</v>
      </c>
      <c r="F126" s="69">
        <v>1</v>
      </c>
      <c r="G126" s="70" t="s">
        <v>325</v>
      </c>
      <c r="H126" s="93">
        <v>0.49652777777777773</v>
      </c>
    </row>
    <row r="127" spans="2:8" ht="14.5" customHeight="1">
      <c r="B127" s="76">
        <v>2</v>
      </c>
      <c r="C127" s="72" t="s">
        <v>315</v>
      </c>
      <c r="D127" s="93">
        <v>0.44236111111111115</v>
      </c>
      <c r="F127" s="76">
        <v>2</v>
      </c>
      <c r="G127" s="72" t="s">
        <v>221</v>
      </c>
      <c r="H127" s="93">
        <v>0.49861111111111112</v>
      </c>
    </row>
    <row r="128" spans="2:8" ht="14.5" customHeight="1">
      <c r="B128" s="76">
        <v>3</v>
      </c>
      <c r="C128" s="72" t="s">
        <v>589</v>
      </c>
      <c r="D128" s="93">
        <v>0.48472222222222222</v>
      </c>
      <c r="F128" s="76">
        <v>3</v>
      </c>
      <c r="G128" s="72" t="s">
        <v>329</v>
      </c>
      <c r="H128" s="93">
        <v>0.53541666666666665</v>
      </c>
    </row>
    <row r="129" spans="2:8" ht="14.5" customHeight="1">
      <c r="B129" s="76">
        <v>4</v>
      </c>
      <c r="C129" s="72" t="s">
        <v>222</v>
      </c>
      <c r="D129" s="93">
        <v>0.56388888888888888</v>
      </c>
      <c r="F129" s="76">
        <v>4</v>
      </c>
      <c r="G129" s="72" t="s">
        <v>326</v>
      </c>
      <c r="H129" s="93">
        <v>0.58819444444444446</v>
      </c>
    </row>
    <row r="130" spans="2:8" ht="14.5" customHeight="1">
      <c r="B130" s="76">
        <v>5</v>
      </c>
      <c r="C130" s="72"/>
      <c r="D130" s="73"/>
      <c r="F130" s="76">
        <v>5</v>
      </c>
      <c r="G130" s="72"/>
      <c r="H130" s="73"/>
    </row>
    <row r="131" spans="2:8" ht="14.5" customHeight="1">
      <c r="B131" s="76">
        <v>6</v>
      </c>
      <c r="C131" s="72"/>
      <c r="D131" s="73"/>
      <c r="F131" s="76">
        <v>6</v>
      </c>
      <c r="G131" s="72"/>
      <c r="H131" s="73"/>
    </row>
    <row r="132" spans="2:8" ht="14.5" customHeight="1">
      <c r="B132" s="76">
        <v>7</v>
      </c>
      <c r="C132" s="72"/>
      <c r="D132" s="73"/>
      <c r="F132" s="76">
        <v>7</v>
      </c>
      <c r="G132" s="72"/>
      <c r="H132" s="73"/>
    </row>
    <row r="133" spans="2:8" ht="14.5" customHeight="1">
      <c r="B133" s="76">
        <v>8</v>
      </c>
      <c r="C133" s="72"/>
      <c r="D133" s="73"/>
      <c r="F133" s="76">
        <v>8</v>
      </c>
      <c r="G133" s="72"/>
      <c r="H133" s="73"/>
    </row>
    <row r="134" spans="2:8" ht="14.5" customHeight="1">
      <c r="B134" s="76">
        <v>9</v>
      </c>
      <c r="C134" s="72"/>
      <c r="D134" s="73"/>
      <c r="F134" s="76">
        <v>9</v>
      </c>
      <c r="G134" s="72"/>
      <c r="H134" s="73"/>
    </row>
    <row r="135" spans="2:8" ht="14.5" customHeight="1">
      <c r="B135" s="76">
        <v>10</v>
      </c>
      <c r="C135" s="72"/>
      <c r="D135" s="73"/>
      <c r="F135" s="76">
        <v>10</v>
      </c>
      <c r="G135" s="72"/>
      <c r="H135" s="73"/>
    </row>
    <row r="136" spans="2:8" ht="14.5" customHeight="1">
      <c r="B136" s="76">
        <v>11</v>
      </c>
      <c r="C136" s="72"/>
      <c r="D136" s="73"/>
      <c r="F136" s="76">
        <v>11</v>
      </c>
      <c r="G136" s="72"/>
      <c r="H136" s="73"/>
    </row>
    <row r="137" spans="2:8" ht="14.5" customHeight="1">
      <c r="B137" s="76">
        <v>12</v>
      </c>
      <c r="C137" s="72"/>
      <c r="D137" s="73"/>
      <c r="F137" s="76">
        <v>12</v>
      </c>
      <c r="G137" s="72"/>
      <c r="H137" s="73"/>
    </row>
    <row r="138" spans="2:8" ht="14.5" customHeight="1">
      <c r="B138" s="76">
        <v>13</v>
      </c>
      <c r="C138" s="72"/>
      <c r="D138" s="73"/>
      <c r="F138" s="76">
        <v>13</v>
      </c>
      <c r="G138" s="72"/>
      <c r="H138" s="73"/>
    </row>
    <row r="139" spans="2:8" ht="14.5" customHeight="1">
      <c r="B139" s="76">
        <v>14</v>
      </c>
      <c r="C139" s="72"/>
      <c r="D139" s="73"/>
      <c r="F139" s="76">
        <v>14</v>
      </c>
      <c r="G139" s="72"/>
      <c r="H139" s="73"/>
    </row>
    <row r="140" spans="2:8" ht="14.5" customHeight="1">
      <c r="B140" s="76">
        <v>15</v>
      </c>
      <c r="C140" s="72"/>
      <c r="D140" s="73"/>
      <c r="F140" s="76">
        <v>15</v>
      </c>
      <c r="G140" s="72"/>
      <c r="H140" s="73"/>
    </row>
    <row r="141" spans="2:8" ht="14.5" customHeight="1">
      <c r="B141" s="76">
        <v>16</v>
      </c>
      <c r="C141" s="70"/>
      <c r="D141" s="71"/>
      <c r="F141" s="76">
        <v>16</v>
      </c>
      <c r="G141" s="70"/>
      <c r="H141" s="71"/>
    </row>
    <row r="142" spans="2:8" ht="14.5" customHeight="1">
      <c r="B142" s="76">
        <v>17</v>
      </c>
      <c r="C142" s="72"/>
      <c r="D142" s="73"/>
      <c r="F142" s="76">
        <v>17</v>
      </c>
      <c r="G142" s="72"/>
      <c r="H142" s="73"/>
    </row>
    <row r="143" spans="2:8" ht="14.5" customHeight="1">
      <c r="B143" s="76">
        <v>18</v>
      </c>
      <c r="C143" s="72"/>
      <c r="D143" s="73"/>
      <c r="F143" s="76">
        <v>18</v>
      </c>
      <c r="G143" s="72"/>
      <c r="H143" s="73"/>
    </row>
    <row r="144" spans="2:8" ht="14.5" customHeight="1">
      <c r="B144" s="76">
        <v>19</v>
      </c>
      <c r="C144" s="72"/>
      <c r="D144" s="73"/>
      <c r="F144" s="76">
        <v>19</v>
      </c>
      <c r="G144" s="72"/>
      <c r="H144" s="73"/>
    </row>
    <row r="145" spans="2:8" ht="14.5" customHeight="1">
      <c r="B145" s="76">
        <v>20</v>
      </c>
      <c r="C145" s="72"/>
      <c r="D145" s="73"/>
      <c r="F145" s="76">
        <v>20</v>
      </c>
      <c r="G145" s="72"/>
      <c r="H145" s="73"/>
    </row>
    <row r="146" spans="2:8" ht="14.5" customHeight="1">
      <c r="B146" s="76">
        <v>21</v>
      </c>
      <c r="C146" s="72"/>
      <c r="D146" s="73"/>
      <c r="F146" s="76">
        <v>21</v>
      </c>
      <c r="G146" s="72"/>
      <c r="H146" s="73"/>
    </row>
    <row r="147" spans="2:8" ht="14.5" customHeight="1" thickBot="1"/>
    <row r="148" spans="2:8" ht="19" thickBot="1">
      <c r="B148" s="61"/>
      <c r="C148" s="62" t="s">
        <v>357</v>
      </c>
      <c r="D148" s="63"/>
      <c r="F148" s="61"/>
      <c r="G148" s="62" t="s">
        <v>376</v>
      </c>
      <c r="H148" s="63"/>
    </row>
    <row r="149" spans="2:8" ht="16" thickBot="1">
      <c r="B149" s="65" t="s">
        <v>555</v>
      </c>
      <c r="C149" s="66" t="s">
        <v>21</v>
      </c>
      <c r="D149" s="68" t="s">
        <v>194</v>
      </c>
      <c r="F149" s="65" t="s">
        <v>555</v>
      </c>
      <c r="G149" s="114" t="s">
        <v>21</v>
      </c>
      <c r="H149" s="134" t="s">
        <v>194</v>
      </c>
    </row>
    <row r="150" spans="2:8" ht="14.5" customHeight="1">
      <c r="B150" s="69">
        <v>1</v>
      </c>
      <c r="C150" s="70"/>
      <c r="D150" s="71"/>
      <c r="F150" s="69">
        <v>1</v>
      </c>
      <c r="G150" s="72"/>
      <c r="H150" s="73"/>
    </row>
    <row r="151" spans="2:8" ht="14.5" customHeight="1">
      <c r="B151" s="76">
        <v>2</v>
      </c>
      <c r="C151" s="72"/>
      <c r="D151" s="73"/>
      <c r="F151" s="76">
        <v>2</v>
      </c>
      <c r="G151" s="72"/>
      <c r="H151" s="73"/>
    </row>
    <row r="152" spans="2:8" ht="14.5" customHeight="1">
      <c r="B152" s="76">
        <v>3</v>
      </c>
      <c r="C152" s="72"/>
      <c r="D152" s="73"/>
      <c r="F152" s="76">
        <v>3</v>
      </c>
      <c r="G152" s="72"/>
      <c r="H152" s="73"/>
    </row>
    <row r="153" spans="2:8" ht="14.5" customHeight="1">
      <c r="B153" s="76">
        <v>4</v>
      </c>
      <c r="C153" s="72"/>
      <c r="D153" s="73"/>
      <c r="F153" s="76">
        <v>4</v>
      </c>
      <c r="G153" s="72"/>
      <c r="H153" s="73"/>
    </row>
    <row r="154" spans="2:8" ht="14.5" customHeight="1">
      <c r="B154" s="76">
        <v>5</v>
      </c>
      <c r="C154" s="72"/>
      <c r="D154" s="73"/>
      <c r="F154" s="76">
        <v>5</v>
      </c>
      <c r="G154" s="72"/>
      <c r="H154" s="73"/>
    </row>
    <row r="155" spans="2:8" ht="14.5" customHeight="1">
      <c r="B155" s="76">
        <v>6</v>
      </c>
      <c r="C155" s="72"/>
      <c r="D155" s="73"/>
      <c r="F155" s="76">
        <v>6</v>
      </c>
      <c r="G155" s="72"/>
      <c r="H155" s="73"/>
    </row>
    <row r="156" spans="2:8" ht="14.5" customHeight="1">
      <c r="B156" s="76">
        <v>7</v>
      </c>
      <c r="C156" s="72"/>
      <c r="D156" s="73"/>
      <c r="F156" s="76">
        <v>7</v>
      </c>
      <c r="G156" s="72"/>
      <c r="H156" s="73"/>
    </row>
    <row r="157" spans="2:8" ht="14.5" customHeight="1">
      <c r="B157" s="76">
        <v>8</v>
      </c>
      <c r="C157" s="72"/>
      <c r="D157" s="73"/>
      <c r="F157" s="76">
        <v>8</v>
      </c>
      <c r="G157" s="72"/>
      <c r="H157" s="73"/>
    </row>
    <row r="158" spans="2:8" ht="14.5" customHeight="1">
      <c r="B158" s="76">
        <v>9</v>
      </c>
      <c r="C158" s="72"/>
      <c r="D158" s="73"/>
      <c r="F158" s="76">
        <v>9</v>
      </c>
      <c r="G158" s="72"/>
      <c r="H158" s="73"/>
    </row>
    <row r="159" spans="2:8" ht="14.5" customHeight="1">
      <c r="B159" s="76">
        <v>10</v>
      </c>
      <c r="C159" s="72"/>
      <c r="D159" s="73"/>
      <c r="F159" s="76">
        <v>10</v>
      </c>
      <c r="G159" s="72"/>
      <c r="H159" s="73"/>
    </row>
    <row r="160" spans="2:8" ht="14.5" customHeight="1">
      <c r="B160" s="76">
        <v>11</v>
      </c>
      <c r="C160" s="72"/>
      <c r="D160" s="73"/>
      <c r="F160" s="76">
        <v>11</v>
      </c>
      <c r="G160" s="72"/>
      <c r="H160" s="73"/>
    </row>
    <row r="161" spans="2:8" ht="14.5" customHeight="1">
      <c r="B161" s="76">
        <v>12</v>
      </c>
      <c r="C161" s="72"/>
      <c r="D161" s="73"/>
      <c r="F161" s="76">
        <v>12</v>
      </c>
      <c r="G161" s="72"/>
      <c r="H161" s="73"/>
    </row>
    <row r="162" spans="2:8" ht="14.5" customHeight="1">
      <c r="B162" s="76">
        <v>13</v>
      </c>
      <c r="C162" s="72"/>
      <c r="D162" s="73"/>
      <c r="F162" s="76">
        <v>13</v>
      </c>
      <c r="G162" s="72"/>
      <c r="H162" s="73"/>
    </row>
    <row r="163" spans="2:8" ht="14.5" customHeight="1">
      <c r="B163" s="76">
        <v>14</v>
      </c>
      <c r="C163" s="72"/>
      <c r="D163" s="73"/>
      <c r="F163" s="76">
        <v>14</v>
      </c>
      <c r="G163" s="72"/>
      <c r="H163" s="73"/>
    </row>
    <row r="164" spans="2:8" ht="14.5" customHeight="1">
      <c r="B164" s="76">
        <v>15</v>
      </c>
      <c r="C164" s="72"/>
      <c r="D164" s="73"/>
      <c r="F164" s="76">
        <v>15</v>
      </c>
      <c r="G164" s="72"/>
      <c r="H164" s="73"/>
    </row>
    <row r="165" spans="2:8" ht="14.5" customHeight="1">
      <c r="B165" s="76">
        <v>16</v>
      </c>
      <c r="C165" s="72"/>
      <c r="D165" s="73"/>
      <c r="F165" s="76">
        <v>16</v>
      </c>
      <c r="G165" s="72"/>
      <c r="H165" s="73"/>
    </row>
    <row r="166" spans="2:8" ht="14.5" customHeight="1">
      <c r="B166" s="76">
        <v>17</v>
      </c>
      <c r="C166" s="72"/>
      <c r="D166" s="73"/>
      <c r="F166" s="76">
        <v>17</v>
      </c>
      <c r="G166" s="72"/>
      <c r="H166" s="73"/>
    </row>
    <row r="167" spans="2:8" ht="14.5" customHeight="1">
      <c r="B167" s="76">
        <v>18</v>
      </c>
      <c r="C167" s="72"/>
      <c r="D167" s="73"/>
      <c r="F167" s="76">
        <v>18</v>
      </c>
      <c r="G167" s="72"/>
      <c r="H167" s="73"/>
    </row>
    <row r="168" spans="2:8" ht="14.5" customHeight="1">
      <c r="B168" s="76">
        <v>19</v>
      </c>
      <c r="C168" s="72"/>
      <c r="D168" s="73"/>
      <c r="F168" s="76">
        <v>19</v>
      </c>
      <c r="G168" s="72"/>
      <c r="H168" s="73"/>
    </row>
    <row r="169" spans="2:8" ht="14.5" customHeight="1">
      <c r="B169" s="76">
        <v>20</v>
      </c>
      <c r="C169" s="72"/>
      <c r="D169" s="73"/>
      <c r="F169" s="76">
        <v>20</v>
      </c>
      <c r="G169" s="72"/>
      <c r="H169" s="73"/>
    </row>
    <row r="170" spans="2:8" ht="14.5" customHeight="1">
      <c r="B170" s="76">
        <v>21</v>
      </c>
      <c r="C170" s="72"/>
      <c r="D170" s="73"/>
      <c r="F170" s="76">
        <v>21</v>
      </c>
      <c r="G170" s="72"/>
      <c r="H170" s="73"/>
    </row>
    <row r="171" spans="2:8" ht="14.5" customHeight="1">
      <c r="B171" s="76">
        <v>22</v>
      </c>
      <c r="C171" s="72"/>
      <c r="D171" s="73"/>
      <c r="F171" s="76">
        <v>22</v>
      </c>
      <c r="G171" s="72"/>
      <c r="H171" s="73"/>
    </row>
    <row r="172" spans="2:8" ht="14.5" customHeight="1" thickBot="1"/>
    <row r="173" spans="2:8" ht="19" thickBot="1">
      <c r="B173" s="61"/>
      <c r="C173" s="62" t="s">
        <v>669</v>
      </c>
      <c r="D173" s="63"/>
      <c r="F173" s="61"/>
      <c r="G173" s="62" t="s">
        <v>670</v>
      </c>
      <c r="H173" s="63"/>
    </row>
    <row r="174" spans="2:8" ht="16" thickBot="1">
      <c r="B174" s="65" t="s">
        <v>555</v>
      </c>
      <c r="C174" s="66" t="s">
        <v>21</v>
      </c>
      <c r="D174" s="68" t="s">
        <v>194</v>
      </c>
      <c r="F174" s="65" t="s">
        <v>555</v>
      </c>
      <c r="G174" s="66" t="s">
        <v>21</v>
      </c>
      <c r="H174" s="68" t="s">
        <v>194</v>
      </c>
    </row>
    <row r="175" spans="2:8" ht="14.5" customHeight="1">
      <c r="B175" s="69">
        <v>1</v>
      </c>
      <c r="C175" s="70" t="s">
        <v>391</v>
      </c>
      <c r="D175" s="93">
        <v>0.92013888888888884</v>
      </c>
      <c r="F175" s="69">
        <v>1</v>
      </c>
      <c r="G175" s="70" t="s">
        <v>219</v>
      </c>
      <c r="H175" s="130">
        <v>1.3611111111111109</v>
      </c>
    </row>
    <row r="176" spans="2:8" ht="14.5" customHeight="1">
      <c r="B176" s="76">
        <v>2</v>
      </c>
      <c r="C176" s="72" t="s">
        <v>223</v>
      </c>
      <c r="D176" s="93">
        <v>0.93055555555555547</v>
      </c>
      <c r="F176" s="76">
        <v>2</v>
      </c>
      <c r="G176" s="72"/>
      <c r="H176" s="73"/>
    </row>
    <row r="177" spans="2:8" ht="14.5" customHeight="1">
      <c r="B177" s="76">
        <v>3</v>
      </c>
      <c r="C177" s="72" t="s">
        <v>392</v>
      </c>
      <c r="D177" s="130">
        <v>1.15625</v>
      </c>
      <c r="F177" s="76">
        <v>3</v>
      </c>
      <c r="G177" s="72"/>
      <c r="H177" s="73"/>
    </row>
    <row r="178" spans="2:8" ht="14.5" customHeight="1">
      <c r="B178" s="76">
        <v>4</v>
      </c>
      <c r="C178" s="72"/>
      <c r="D178" s="78"/>
      <c r="F178" s="76">
        <v>4</v>
      </c>
      <c r="G178" s="72"/>
      <c r="H178" s="73"/>
    </row>
    <row r="179" spans="2:8" ht="14.5" customHeight="1">
      <c r="B179" s="76">
        <v>5</v>
      </c>
      <c r="C179" s="72"/>
      <c r="D179" s="73"/>
      <c r="F179" s="76">
        <v>5</v>
      </c>
      <c r="G179" s="72"/>
      <c r="H179" s="73"/>
    </row>
    <row r="180" spans="2:8" ht="14.5" customHeight="1">
      <c r="B180" s="76">
        <v>6</v>
      </c>
      <c r="C180" s="72"/>
      <c r="D180" s="73"/>
      <c r="F180" s="76">
        <v>6</v>
      </c>
      <c r="G180" s="72"/>
      <c r="H180" s="73"/>
    </row>
    <row r="181" spans="2:8" ht="14.5" customHeight="1">
      <c r="B181" s="76">
        <v>7</v>
      </c>
      <c r="C181" s="72"/>
      <c r="D181" s="73"/>
      <c r="F181" s="76">
        <v>7</v>
      </c>
      <c r="G181" s="72"/>
      <c r="H181" s="73"/>
    </row>
    <row r="182" spans="2:8" ht="14.5" customHeight="1">
      <c r="B182" s="76">
        <v>8</v>
      </c>
      <c r="C182" s="72"/>
      <c r="D182" s="73"/>
      <c r="F182" s="76">
        <v>8</v>
      </c>
      <c r="G182" s="72"/>
      <c r="H182" s="73"/>
    </row>
    <row r="183" spans="2:8" ht="14.5" customHeight="1">
      <c r="B183" s="76">
        <v>9</v>
      </c>
      <c r="C183" s="72"/>
      <c r="D183" s="73"/>
      <c r="F183" s="76">
        <v>9</v>
      </c>
      <c r="G183" s="72"/>
      <c r="H183" s="73"/>
    </row>
    <row r="184" spans="2:8" ht="14.5" customHeight="1">
      <c r="B184" s="76">
        <v>10</v>
      </c>
      <c r="C184" s="72"/>
      <c r="D184" s="73"/>
      <c r="F184" s="76">
        <v>10</v>
      </c>
      <c r="G184" s="72"/>
      <c r="H184" s="73"/>
    </row>
    <row r="185" spans="2:8" ht="14.5" customHeight="1">
      <c r="B185" s="76">
        <v>11</v>
      </c>
      <c r="C185" s="72"/>
      <c r="D185" s="73"/>
      <c r="F185" s="76">
        <v>11</v>
      </c>
      <c r="G185" s="72"/>
      <c r="H185" s="73"/>
    </row>
    <row r="186" spans="2:8" ht="14.5" customHeight="1">
      <c r="B186" s="76">
        <v>12</v>
      </c>
      <c r="C186" s="72"/>
      <c r="D186" s="73"/>
      <c r="F186" s="76">
        <v>12</v>
      </c>
      <c r="G186" s="72"/>
      <c r="H186" s="73"/>
    </row>
    <row r="187" spans="2:8" ht="14.5" customHeight="1">
      <c r="B187" s="76">
        <v>13</v>
      </c>
      <c r="C187" s="72"/>
      <c r="D187" s="73"/>
      <c r="F187" s="76">
        <v>13</v>
      </c>
      <c r="G187" s="72"/>
      <c r="H187" s="73"/>
    </row>
    <row r="188" spans="2:8" ht="14.5" customHeight="1">
      <c r="B188" s="76">
        <v>14</v>
      </c>
      <c r="C188" s="72"/>
      <c r="D188" s="73"/>
      <c r="F188" s="76">
        <v>14</v>
      </c>
      <c r="G188" s="72"/>
      <c r="H188" s="73"/>
    </row>
    <row r="189" spans="2:8" ht="14.5" customHeight="1">
      <c r="B189" s="76">
        <v>15</v>
      </c>
      <c r="C189" s="72"/>
      <c r="D189" s="73"/>
      <c r="F189" s="76">
        <v>15</v>
      </c>
      <c r="G189" s="72"/>
      <c r="H189" s="73"/>
    </row>
    <row r="190" spans="2:8" ht="14.5" customHeight="1">
      <c r="B190" s="76">
        <v>16</v>
      </c>
      <c r="C190" s="72"/>
      <c r="D190" s="73"/>
      <c r="F190" s="76">
        <v>16</v>
      </c>
      <c r="G190" s="72"/>
      <c r="H190" s="73"/>
    </row>
    <row r="191" spans="2:8" ht="14.5" customHeight="1">
      <c r="B191" s="76">
        <v>17</v>
      </c>
      <c r="C191" s="72"/>
      <c r="D191" s="73"/>
      <c r="F191" s="76">
        <v>17</v>
      </c>
      <c r="G191" s="72"/>
      <c r="H191" s="73"/>
    </row>
    <row r="192" spans="2:8" ht="14.5" customHeight="1">
      <c r="B192" s="76">
        <v>18</v>
      </c>
      <c r="C192" s="72"/>
      <c r="D192" s="73"/>
      <c r="F192" s="76">
        <v>18</v>
      </c>
      <c r="G192" s="72"/>
      <c r="H192" s="73"/>
    </row>
    <row r="193" spans="2:8" ht="14.5" customHeight="1">
      <c r="B193" s="76">
        <v>19</v>
      </c>
      <c r="C193" s="72"/>
      <c r="D193" s="73"/>
      <c r="F193" s="76">
        <v>19</v>
      </c>
      <c r="G193" s="72"/>
      <c r="H193" s="73"/>
    </row>
    <row r="194" spans="2:8" ht="14.5" customHeight="1">
      <c r="B194" s="76">
        <v>20</v>
      </c>
      <c r="C194" s="72"/>
      <c r="D194" s="73"/>
      <c r="F194" s="76">
        <v>20</v>
      </c>
      <c r="G194" s="72"/>
      <c r="H194" s="73"/>
    </row>
    <row r="195" spans="2:8" ht="14.5" customHeight="1">
      <c r="B195" s="76">
        <v>21</v>
      </c>
      <c r="C195" s="70"/>
      <c r="D195" s="71"/>
      <c r="F195" s="76">
        <v>21</v>
      </c>
      <c r="G195" s="70"/>
      <c r="H195" s="71"/>
    </row>
    <row r="196" spans="2:8" ht="14.5" customHeight="1" thickBot="1"/>
    <row r="197" spans="2:8" ht="19" thickBot="1">
      <c r="B197" s="61"/>
      <c r="C197" s="62" t="s">
        <v>671</v>
      </c>
      <c r="D197" s="63"/>
      <c r="F197" s="61"/>
      <c r="G197" s="62" t="s">
        <v>672</v>
      </c>
      <c r="H197" s="63"/>
    </row>
    <row r="198" spans="2:8" ht="16" thickBot="1">
      <c r="B198" s="65" t="s">
        <v>555</v>
      </c>
      <c r="C198" s="66" t="s">
        <v>21</v>
      </c>
      <c r="D198" s="68" t="s">
        <v>194</v>
      </c>
      <c r="F198" s="65" t="s">
        <v>555</v>
      </c>
      <c r="G198" s="66" t="s">
        <v>21</v>
      </c>
      <c r="H198" s="68" t="s">
        <v>194</v>
      </c>
    </row>
    <row r="199" spans="2:8" ht="14.5" customHeight="1">
      <c r="B199" s="69">
        <v>1</v>
      </c>
      <c r="C199" s="70" t="s">
        <v>456</v>
      </c>
      <c r="D199" s="93">
        <v>0.91249999999999998</v>
      </c>
      <c r="F199" s="69">
        <v>1</v>
      </c>
      <c r="G199" s="70" t="s">
        <v>229</v>
      </c>
      <c r="H199" s="130">
        <v>1.0340277777777778</v>
      </c>
    </row>
    <row r="200" spans="2:8" ht="14.5" customHeight="1">
      <c r="B200" s="76">
        <v>2</v>
      </c>
      <c r="C200" s="72" t="s">
        <v>438</v>
      </c>
      <c r="D200" s="130">
        <v>1.0131944444444445</v>
      </c>
      <c r="F200" s="76">
        <v>2</v>
      </c>
      <c r="G200" s="72" t="s">
        <v>533</v>
      </c>
      <c r="H200" s="130">
        <v>1.340972222222222</v>
      </c>
    </row>
    <row r="201" spans="2:8" ht="14.5" customHeight="1">
      <c r="B201" s="76">
        <v>3</v>
      </c>
      <c r="C201" s="72" t="s">
        <v>598</v>
      </c>
      <c r="D201" s="130">
        <v>1.0243055555555556</v>
      </c>
      <c r="F201" s="76">
        <v>3</v>
      </c>
      <c r="G201" s="72" t="s">
        <v>536</v>
      </c>
      <c r="H201" s="130">
        <v>1.3743055555555557</v>
      </c>
    </row>
    <row r="202" spans="2:8" ht="14.5" customHeight="1">
      <c r="B202" s="76">
        <v>4</v>
      </c>
      <c r="C202" s="72" t="s">
        <v>597</v>
      </c>
      <c r="D202" s="130">
        <v>1.0520833333333333</v>
      </c>
      <c r="F202" s="76">
        <v>4</v>
      </c>
      <c r="G202" s="72"/>
      <c r="H202" s="73"/>
    </row>
    <row r="203" spans="2:8" ht="14.5" customHeight="1">
      <c r="B203" s="76">
        <v>5</v>
      </c>
      <c r="C203" s="72" t="s">
        <v>233</v>
      </c>
      <c r="D203" s="130">
        <v>1.0729166666666667</v>
      </c>
      <c r="F203" s="76">
        <v>5</v>
      </c>
      <c r="G203" s="72"/>
      <c r="H203" s="73"/>
    </row>
    <row r="204" spans="2:8" ht="14.5" customHeight="1">
      <c r="B204" s="76">
        <v>6</v>
      </c>
      <c r="C204" s="72" t="s">
        <v>1265</v>
      </c>
      <c r="D204" s="130">
        <v>1.1694444444444445</v>
      </c>
      <c r="F204" s="76">
        <v>6</v>
      </c>
      <c r="G204" s="72"/>
      <c r="H204" s="73"/>
    </row>
    <row r="205" spans="2:8" ht="14.5" customHeight="1">
      <c r="B205" s="76">
        <v>7</v>
      </c>
      <c r="C205" s="72"/>
      <c r="D205" s="73"/>
      <c r="F205" s="76">
        <v>7</v>
      </c>
      <c r="G205" s="72"/>
      <c r="H205" s="73"/>
    </row>
    <row r="206" spans="2:8" ht="14.5" customHeight="1">
      <c r="B206" s="76">
        <v>8</v>
      </c>
      <c r="C206" s="72"/>
      <c r="D206" s="73"/>
      <c r="F206" s="76">
        <v>8</v>
      </c>
      <c r="G206" s="72"/>
      <c r="H206" s="73"/>
    </row>
    <row r="207" spans="2:8" ht="14.5" customHeight="1">
      <c r="B207" s="76">
        <v>9</v>
      </c>
      <c r="C207" s="72"/>
      <c r="D207" s="73"/>
      <c r="F207" s="76">
        <v>9</v>
      </c>
      <c r="G207" s="72"/>
      <c r="H207" s="73"/>
    </row>
    <row r="208" spans="2:8" ht="14.5" customHeight="1">
      <c r="B208" s="69">
        <v>10</v>
      </c>
      <c r="C208" s="70"/>
      <c r="D208" s="71"/>
      <c r="F208" s="69">
        <v>10</v>
      </c>
      <c r="G208" s="70"/>
      <c r="H208" s="71"/>
    </row>
    <row r="209" spans="2:8" ht="14.5" customHeight="1">
      <c r="B209" s="76">
        <v>11</v>
      </c>
      <c r="C209" s="72"/>
      <c r="D209" s="73"/>
      <c r="F209" s="76">
        <v>11</v>
      </c>
      <c r="G209" s="72"/>
      <c r="H209" s="73"/>
    </row>
    <row r="210" spans="2:8" ht="14.5" customHeight="1">
      <c r="B210" s="76">
        <v>12</v>
      </c>
      <c r="C210" s="72"/>
      <c r="D210" s="73"/>
      <c r="F210" s="76">
        <v>12</v>
      </c>
      <c r="G210" s="72"/>
      <c r="H210" s="73"/>
    </row>
    <row r="211" spans="2:8" ht="14.5" customHeight="1">
      <c r="B211" s="76">
        <v>13</v>
      </c>
      <c r="C211" s="72"/>
      <c r="D211" s="73"/>
      <c r="F211" s="76">
        <v>13</v>
      </c>
      <c r="G211" s="72"/>
      <c r="H211" s="73"/>
    </row>
    <row r="212" spans="2:8" ht="14.5" customHeight="1">
      <c r="B212" s="76">
        <v>14</v>
      </c>
      <c r="C212" s="72"/>
      <c r="D212" s="73"/>
      <c r="F212" s="76">
        <v>14</v>
      </c>
      <c r="G212" s="72"/>
      <c r="H212" s="73"/>
    </row>
    <row r="213" spans="2:8" ht="14.5" customHeight="1">
      <c r="B213" s="76">
        <v>15</v>
      </c>
      <c r="C213" s="72"/>
      <c r="D213" s="73"/>
      <c r="F213" s="76">
        <v>15</v>
      </c>
      <c r="G213" s="72"/>
      <c r="H213" s="73"/>
    </row>
    <row r="214" spans="2:8" ht="14.5" customHeight="1">
      <c r="B214" s="76">
        <v>16</v>
      </c>
      <c r="C214" s="72"/>
      <c r="D214" s="73"/>
      <c r="F214" s="76">
        <v>16</v>
      </c>
      <c r="G214" s="72"/>
      <c r="H214" s="73"/>
    </row>
    <row r="215" spans="2:8" ht="14.5" customHeight="1">
      <c r="B215" s="76">
        <v>17</v>
      </c>
      <c r="C215" s="72"/>
      <c r="D215" s="73"/>
      <c r="F215" s="76">
        <v>17</v>
      </c>
      <c r="G215" s="72"/>
      <c r="H215" s="73"/>
    </row>
    <row r="216" spans="2:8" ht="14.5" customHeight="1">
      <c r="B216" s="76">
        <v>18</v>
      </c>
      <c r="C216" s="72"/>
      <c r="D216" s="73"/>
      <c r="F216" s="76">
        <v>18</v>
      </c>
      <c r="G216" s="72"/>
      <c r="H216" s="73"/>
    </row>
    <row r="217" spans="2:8" ht="14.5" customHeight="1">
      <c r="B217" s="76">
        <v>19</v>
      </c>
      <c r="C217" s="72"/>
      <c r="D217" s="73"/>
      <c r="F217" s="76">
        <v>19</v>
      </c>
      <c r="G217" s="72"/>
      <c r="H217" s="73"/>
    </row>
    <row r="218" spans="2:8" ht="14.5" customHeight="1">
      <c r="B218" s="76">
        <v>20</v>
      </c>
      <c r="C218" s="72"/>
      <c r="D218" s="73"/>
      <c r="F218" s="76">
        <v>20</v>
      </c>
      <c r="G218" s="72"/>
      <c r="H218" s="73"/>
    </row>
    <row r="219" spans="2:8" ht="14.5" customHeight="1" thickBot="1"/>
    <row r="220" spans="2:8" ht="19" thickBot="1">
      <c r="B220" s="61"/>
      <c r="C220" s="62" t="s">
        <v>674</v>
      </c>
      <c r="D220" s="63"/>
      <c r="F220" s="61"/>
      <c r="G220" s="62" t="s">
        <v>673</v>
      </c>
      <c r="H220" s="63"/>
    </row>
    <row r="221" spans="2:8" ht="16" thickBot="1">
      <c r="B221" s="65" t="s">
        <v>555</v>
      </c>
      <c r="C221" s="66" t="s">
        <v>21</v>
      </c>
      <c r="D221" s="68" t="s">
        <v>194</v>
      </c>
      <c r="F221" s="65" t="s">
        <v>555</v>
      </c>
      <c r="G221" s="66" t="s">
        <v>21</v>
      </c>
      <c r="H221" s="68" t="s">
        <v>194</v>
      </c>
    </row>
    <row r="222" spans="2:8" ht="14.5" customHeight="1">
      <c r="B222" s="69">
        <v>1</v>
      </c>
      <c r="C222" s="72" t="s">
        <v>424</v>
      </c>
      <c r="D222" s="130">
        <v>1.2680555555555555</v>
      </c>
      <c r="F222" s="69">
        <v>1</v>
      </c>
      <c r="G222" s="70"/>
      <c r="H222" s="71"/>
    </row>
    <row r="223" spans="2:8" ht="14.5" customHeight="1">
      <c r="B223" s="76">
        <v>2</v>
      </c>
      <c r="C223" s="72" t="s">
        <v>460</v>
      </c>
      <c r="D223" s="130">
        <v>1.5090277777777779</v>
      </c>
      <c r="F223" s="76">
        <v>2</v>
      </c>
      <c r="G223" s="72"/>
      <c r="H223" s="73"/>
    </row>
    <row r="224" spans="2:8" ht="14.5" customHeight="1">
      <c r="B224" s="76">
        <v>3</v>
      </c>
      <c r="C224" s="72" t="s">
        <v>1218</v>
      </c>
      <c r="D224" s="130">
        <v>1.6965277777777779</v>
      </c>
      <c r="F224" s="76">
        <v>3</v>
      </c>
      <c r="G224" s="72"/>
      <c r="H224" s="73"/>
    </row>
    <row r="225" spans="2:8" ht="14.5" customHeight="1">
      <c r="B225" s="76">
        <v>4</v>
      </c>
      <c r="C225" s="72"/>
      <c r="D225" s="73"/>
      <c r="F225" s="76">
        <v>4</v>
      </c>
      <c r="G225" s="72"/>
      <c r="H225" s="73"/>
    </row>
    <row r="226" spans="2:8" ht="14.5" customHeight="1">
      <c r="B226" s="76">
        <v>5</v>
      </c>
      <c r="C226" s="72"/>
      <c r="D226" s="73"/>
      <c r="F226" s="76">
        <v>5</v>
      </c>
      <c r="G226" s="72"/>
      <c r="H226" s="73"/>
    </row>
    <row r="227" spans="2:8" ht="14.5" customHeight="1">
      <c r="B227" s="76">
        <v>6</v>
      </c>
      <c r="C227" s="72"/>
      <c r="D227" s="73"/>
      <c r="F227" s="76">
        <v>6</v>
      </c>
      <c r="G227" s="72"/>
      <c r="H227" s="73"/>
    </row>
    <row r="228" spans="2:8" ht="14.5" customHeight="1">
      <c r="B228" s="76">
        <v>7</v>
      </c>
      <c r="C228" s="72"/>
      <c r="D228" s="73"/>
      <c r="F228" s="76">
        <v>7</v>
      </c>
      <c r="G228" s="72"/>
      <c r="H228" s="73"/>
    </row>
    <row r="229" spans="2:8" ht="14.5" customHeight="1">
      <c r="B229" s="76">
        <v>8</v>
      </c>
      <c r="C229" s="72"/>
      <c r="D229" s="73"/>
      <c r="F229" s="76">
        <v>8</v>
      </c>
      <c r="G229" s="72"/>
      <c r="H229" s="73"/>
    </row>
    <row r="230" spans="2:8" ht="14.5" customHeight="1">
      <c r="B230" s="76">
        <v>9</v>
      </c>
      <c r="C230" s="72"/>
      <c r="D230" s="73"/>
      <c r="F230" s="76">
        <v>9</v>
      </c>
      <c r="G230" s="72"/>
      <c r="H230" s="73"/>
    </row>
    <row r="231" spans="2:8" ht="14.5" customHeight="1">
      <c r="B231" s="76">
        <v>10</v>
      </c>
      <c r="C231" s="72"/>
      <c r="D231" s="73"/>
      <c r="F231" s="76">
        <v>10</v>
      </c>
      <c r="G231" s="72"/>
      <c r="H231" s="73"/>
    </row>
    <row r="232" spans="2:8" ht="14.5" customHeight="1">
      <c r="B232" s="76">
        <v>11</v>
      </c>
      <c r="C232" s="72"/>
      <c r="D232" s="73"/>
      <c r="F232" s="76">
        <v>11</v>
      </c>
      <c r="G232" s="72"/>
      <c r="H232" s="73"/>
    </row>
    <row r="233" spans="2:8" ht="14.5" customHeight="1">
      <c r="B233" s="76">
        <v>12</v>
      </c>
      <c r="C233" s="72"/>
      <c r="D233" s="73"/>
      <c r="F233" s="76">
        <v>12</v>
      </c>
      <c r="G233" s="72"/>
      <c r="H233" s="73"/>
    </row>
    <row r="234" spans="2:8" ht="14.5" customHeight="1">
      <c r="B234" s="76">
        <v>13</v>
      </c>
      <c r="C234" s="72"/>
      <c r="D234" s="73"/>
      <c r="F234" s="76">
        <v>13</v>
      </c>
      <c r="G234" s="72"/>
      <c r="H234" s="73"/>
    </row>
    <row r="235" spans="2:8" ht="14.5" customHeight="1">
      <c r="B235" s="76">
        <v>14</v>
      </c>
      <c r="C235" s="72"/>
      <c r="D235" s="73"/>
      <c r="F235" s="76">
        <v>14</v>
      </c>
      <c r="G235" s="72"/>
      <c r="H235" s="73"/>
    </row>
    <row r="236" spans="2:8" ht="14.5" customHeight="1">
      <c r="B236" s="76">
        <v>15</v>
      </c>
      <c r="C236" s="72"/>
      <c r="D236" s="73"/>
      <c r="F236" s="76">
        <v>15</v>
      </c>
      <c r="G236" s="72"/>
      <c r="H236" s="73"/>
    </row>
  </sheetData>
  <pageMargins left="0.25" right="0.25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1:E102"/>
  <sheetViews>
    <sheetView topLeftCell="B1" workbookViewId="0">
      <selection activeCell="D7" sqref="D7"/>
    </sheetView>
  </sheetViews>
  <sheetFormatPr baseColWidth="10" defaultColWidth="8.83203125" defaultRowHeight="14" x14ac:dyDescent="0"/>
  <cols>
    <col min="1" max="1" width="5.6640625" style="16" bestFit="1" customWidth="1"/>
    <col min="2" max="2" width="10.5" bestFit="1" customWidth="1"/>
    <col min="3" max="3" width="19.5" bestFit="1" customWidth="1"/>
    <col min="4" max="4" width="6.5" style="11" customWidth="1"/>
    <col min="5" max="5" width="13.83203125" bestFit="1" customWidth="1"/>
  </cols>
  <sheetData>
    <row r="1" spans="1:5" ht="15" thickBot="1">
      <c r="A1" s="32"/>
      <c r="B1" s="15" t="s">
        <v>242</v>
      </c>
      <c r="C1" s="14">
        <v>5</v>
      </c>
      <c r="D1" s="14"/>
      <c r="E1" s="33"/>
    </row>
    <row r="2" spans="1:5" ht="15" thickBot="1">
      <c r="A2" s="89" t="s">
        <v>2</v>
      </c>
      <c r="B2" s="12" t="s">
        <v>18</v>
      </c>
      <c r="C2" s="13" t="s">
        <v>21</v>
      </c>
      <c r="D2" s="91" t="s">
        <v>194</v>
      </c>
      <c r="E2" s="34" t="s">
        <v>657</v>
      </c>
    </row>
    <row r="3" spans="1:5">
      <c r="A3" s="90">
        <v>245</v>
      </c>
      <c r="B3" t="str">
        <f t="shared" ref="B3:B31" si="0">VLOOKUP($A3,Delt5,13-$C$1,FALSE)</f>
        <v xml:space="preserve">D08 1,0 km </v>
      </c>
      <c r="C3" t="str">
        <f t="shared" ref="C3:C31" si="1">VLOOKUP($A3,Delt5,14-$C$1,FALSE)</f>
        <v>Rebecka Larson</v>
      </c>
      <c r="D3" s="135">
        <v>0.18055555555555555</v>
      </c>
      <c r="E3" t="e">
        <f t="shared" ref="E3:E34" si="2">VLOOKUP($A3,Delt5,14,FALSE)</f>
        <v>#REF!</v>
      </c>
    </row>
    <row r="4" spans="1:5">
      <c r="A4" s="90">
        <v>218</v>
      </c>
      <c r="B4" t="str">
        <f t="shared" si="0"/>
        <v xml:space="preserve">D08 1,0 km </v>
      </c>
      <c r="C4" t="str">
        <f t="shared" si="1"/>
        <v>Ida Westholm</v>
      </c>
      <c r="D4" s="135">
        <v>0.18541666666666667</v>
      </c>
      <c r="E4" t="e">
        <f t="shared" si="2"/>
        <v>#REF!</v>
      </c>
    </row>
    <row r="5" spans="1:5">
      <c r="A5" s="90">
        <v>231</v>
      </c>
      <c r="B5" t="str">
        <f t="shared" si="0"/>
        <v xml:space="preserve">D08 1,0 km </v>
      </c>
      <c r="C5" t="str">
        <f t="shared" si="1"/>
        <v>Moa Edling</v>
      </c>
      <c r="D5" s="135">
        <v>0.18611111111111112</v>
      </c>
      <c r="E5" t="e">
        <f t="shared" si="2"/>
        <v>#REF!</v>
      </c>
    </row>
    <row r="6" spans="1:5">
      <c r="A6" s="90">
        <v>207</v>
      </c>
      <c r="B6" t="str">
        <f t="shared" si="0"/>
        <v xml:space="preserve">D08 1,0 km </v>
      </c>
      <c r="C6" t="str">
        <f t="shared" si="1"/>
        <v>Lina Jernberg</v>
      </c>
      <c r="D6" s="93">
        <v>0.19444444444444445</v>
      </c>
      <c r="E6" t="e">
        <f t="shared" si="2"/>
        <v>#REF!</v>
      </c>
    </row>
    <row r="7" spans="1:5">
      <c r="A7" s="90">
        <v>211</v>
      </c>
      <c r="B7" t="str">
        <f t="shared" si="0"/>
        <v xml:space="preserve">D08 1,0 km </v>
      </c>
      <c r="C7" t="str">
        <f t="shared" si="1"/>
        <v>Willma Hellquist</v>
      </c>
      <c r="D7" s="93">
        <v>0.20833333333333334</v>
      </c>
      <c r="E7" t="e">
        <f t="shared" si="2"/>
        <v>#REF!</v>
      </c>
    </row>
    <row r="8" spans="1:5">
      <c r="A8" s="90">
        <v>202</v>
      </c>
      <c r="B8" t="str">
        <f t="shared" si="0"/>
        <v xml:space="preserve">D08 1,0 km </v>
      </c>
      <c r="C8" t="str">
        <f t="shared" si="1"/>
        <v>Emma Nordqvist</v>
      </c>
      <c r="D8" s="93">
        <v>0.20902777777777778</v>
      </c>
      <c r="E8" t="e">
        <f t="shared" si="2"/>
        <v>#REF!</v>
      </c>
    </row>
    <row r="9" spans="1:5">
      <c r="A9" s="90">
        <v>224</v>
      </c>
      <c r="B9" t="str">
        <f t="shared" si="0"/>
        <v xml:space="preserve">D08 1,0 km </v>
      </c>
      <c r="C9" t="str">
        <f t="shared" si="1"/>
        <v>Julia Böjer</v>
      </c>
      <c r="D9" s="93">
        <v>0.20972222222222223</v>
      </c>
      <c r="E9" t="e">
        <f t="shared" si="2"/>
        <v>#REF!</v>
      </c>
    </row>
    <row r="10" spans="1:5">
      <c r="A10" s="90">
        <v>206</v>
      </c>
      <c r="B10" t="str">
        <f t="shared" si="0"/>
        <v xml:space="preserve">D08 1,0 km </v>
      </c>
      <c r="C10" t="str">
        <f t="shared" si="1"/>
        <v>Malva Johansson</v>
      </c>
      <c r="D10" s="93">
        <v>0.23958333333333334</v>
      </c>
      <c r="E10" t="e">
        <f t="shared" si="2"/>
        <v>#REF!</v>
      </c>
    </row>
    <row r="11" spans="1:5">
      <c r="A11" s="90">
        <v>236</v>
      </c>
      <c r="B11" t="str">
        <f t="shared" si="0"/>
        <v xml:space="preserve">D08 1,0 km </v>
      </c>
      <c r="C11" t="str">
        <f t="shared" si="1"/>
        <v>Ebba Sundqvist</v>
      </c>
      <c r="D11" s="93">
        <v>0.27708333333333335</v>
      </c>
      <c r="E11" t="e">
        <f t="shared" si="2"/>
        <v>#REF!</v>
      </c>
    </row>
    <row r="12" spans="1:5">
      <c r="A12" s="90">
        <v>226</v>
      </c>
      <c r="B12" t="str">
        <f t="shared" si="0"/>
        <v xml:space="preserve">D08 1,0 km </v>
      </c>
      <c r="C12" t="str">
        <f t="shared" si="1"/>
        <v>Nellie Johansson</v>
      </c>
      <c r="D12" s="93">
        <v>0.34375</v>
      </c>
      <c r="E12" t="e">
        <f t="shared" si="2"/>
        <v>#REF!</v>
      </c>
    </row>
    <row r="13" spans="1:5">
      <c r="A13" s="90">
        <v>234</v>
      </c>
      <c r="B13" t="str">
        <f t="shared" si="0"/>
        <v xml:space="preserve">D08 1,0 km </v>
      </c>
      <c r="C13" t="str">
        <f t="shared" si="1"/>
        <v>Moa Danielsson</v>
      </c>
      <c r="D13" s="93">
        <v>0.3444444444444445</v>
      </c>
      <c r="E13" t="e">
        <f t="shared" si="2"/>
        <v>#REF!</v>
      </c>
    </row>
    <row r="14" spans="1:5">
      <c r="A14" s="90">
        <v>230</v>
      </c>
      <c r="B14" t="str">
        <f t="shared" si="0"/>
        <v xml:space="preserve">D10 1,5 km </v>
      </c>
      <c r="C14" t="str">
        <f t="shared" si="1"/>
        <v>Elsa Leander</v>
      </c>
      <c r="D14" s="93">
        <v>0.31597222222222221</v>
      </c>
      <c r="E14" t="e">
        <f t="shared" si="2"/>
        <v>#REF!</v>
      </c>
    </row>
    <row r="15" spans="1:5">
      <c r="A15" s="90">
        <v>223</v>
      </c>
      <c r="B15" t="str">
        <f t="shared" si="0"/>
        <v xml:space="preserve">D10 1,5 km </v>
      </c>
      <c r="C15" t="str">
        <f t="shared" si="1"/>
        <v>Amanda Böjer</v>
      </c>
      <c r="D15" s="93">
        <v>0.33194444444444443</v>
      </c>
      <c r="E15" t="e">
        <f t="shared" si="2"/>
        <v>#REF!</v>
      </c>
    </row>
    <row r="16" spans="1:5">
      <c r="A16" s="90">
        <v>210</v>
      </c>
      <c r="B16" t="str">
        <f t="shared" si="0"/>
        <v xml:space="preserve">D10 1,5 km </v>
      </c>
      <c r="C16" t="str">
        <f t="shared" si="1"/>
        <v>Natalia Alman</v>
      </c>
      <c r="D16" s="93">
        <v>0.33888888888888885</v>
      </c>
      <c r="E16" t="e">
        <f t="shared" si="2"/>
        <v>#REF!</v>
      </c>
    </row>
    <row r="17" spans="1:5">
      <c r="A17" s="90">
        <v>222</v>
      </c>
      <c r="B17" t="str">
        <f t="shared" si="0"/>
        <v xml:space="preserve">D10 1,5 km </v>
      </c>
      <c r="C17" t="str">
        <f t="shared" si="1"/>
        <v>Julia Eriksson</v>
      </c>
      <c r="D17" s="93">
        <v>0.39999999999999997</v>
      </c>
      <c r="E17" t="e">
        <f t="shared" si="2"/>
        <v>#REF!</v>
      </c>
    </row>
    <row r="18" spans="1:5">
      <c r="A18" s="90">
        <v>235</v>
      </c>
      <c r="B18" t="str">
        <f t="shared" si="0"/>
        <v xml:space="preserve">D10 1,5 km </v>
      </c>
      <c r="C18" t="str">
        <f t="shared" si="1"/>
        <v>Ylva Sundqvist</v>
      </c>
      <c r="D18" s="93">
        <v>0.4152777777777778</v>
      </c>
      <c r="E18" t="e">
        <f t="shared" si="2"/>
        <v>#REF!</v>
      </c>
    </row>
    <row r="19" spans="1:5">
      <c r="A19" s="90">
        <v>239</v>
      </c>
      <c r="B19" t="str">
        <f t="shared" si="0"/>
        <v xml:space="preserve">D10 1,5 km </v>
      </c>
      <c r="C19" t="str">
        <f t="shared" si="1"/>
        <v>Moa Eriksson</v>
      </c>
      <c r="D19" s="93">
        <v>0.44444444444444442</v>
      </c>
      <c r="E19" t="e">
        <f t="shared" si="2"/>
        <v>#REF!</v>
      </c>
    </row>
    <row r="20" spans="1:5">
      <c r="A20" s="90">
        <v>240</v>
      </c>
      <c r="B20" t="str">
        <f t="shared" si="0"/>
        <v xml:space="preserve">D10 1,5 km </v>
      </c>
      <c r="C20" t="str">
        <f t="shared" si="1"/>
        <v>Lovisa Leonardsson</v>
      </c>
      <c r="D20" s="93">
        <v>0.44791666666666669</v>
      </c>
      <c r="E20" t="e">
        <f t="shared" si="2"/>
        <v>#REF!</v>
      </c>
    </row>
    <row r="21" spans="1:5">
      <c r="A21" s="90">
        <v>229</v>
      </c>
      <c r="B21" t="str">
        <f t="shared" si="0"/>
        <v>D17 5/9 km</v>
      </c>
      <c r="C21" t="str">
        <f t="shared" si="1"/>
        <v>Karin Pihlström</v>
      </c>
      <c r="D21" s="136" t="s">
        <v>1276</v>
      </c>
      <c r="E21" t="e">
        <f t="shared" si="2"/>
        <v>#REF!</v>
      </c>
    </row>
    <row r="22" spans="1:5">
      <c r="A22" s="90">
        <v>232</v>
      </c>
      <c r="B22" t="str">
        <f t="shared" si="0"/>
        <v>D17 5/9 km</v>
      </c>
      <c r="C22" t="str">
        <f t="shared" si="1"/>
        <v>Malin Nyström</v>
      </c>
      <c r="D22" s="136" t="s">
        <v>1278</v>
      </c>
      <c r="E22" t="e">
        <f t="shared" si="2"/>
        <v>#REF!</v>
      </c>
    </row>
    <row r="23" spans="1:5">
      <c r="A23" s="90">
        <v>243</v>
      </c>
      <c r="B23" t="str">
        <f t="shared" si="0"/>
        <v>D17 5/9 km</v>
      </c>
      <c r="C23" t="str">
        <f t="shared" si="1"/>
        <v>Helen Salinas</v>
      </c>
      <c r="D23" s="136" t="s">
        <v>1279</v>
      </c>
      <c r="E23" t="e">
        <f t="shared" si="2"/>
        <v>#REF!</v>
      </c>
    </row>
    <row r="24" spans="1:5">
      <c r="A24" s="90">
        <v>227</v>
      </c>
      <c r="B24" t="str">
        <f t="shared" si="0"/>
        <v>H08 1,0 km</v>
      </c>
      <c r="C24" t="str">
        <f t="shared" si="1"/>
        <v>Albin Pihlström</v>
      </c>
      <c r="D24" s="135">
        <v>0.17916666666666667</v>
      </c>
      <c r="E24" t="e">
        <f t="shared" si="2"/>
        <v>#REF!</v>
      </c>
    </row>
    <row r="25" spans="1:5">
      <c r="A25" s="90">
        <v>220</v>
      </c>
      <c r="B25" t="str">
        <f t="shared" si="0"/>
        <v>H08 1,0 km</v>
      </c>
      <c r="C25" t="str">
        <f t="shared" si="1"/>
        <v>Axel Larsson</v>
      </c>
      <c r="D25" s="135">
        <v>0.18888888888888888</v>
      </c>
      <c r="E25" t="e">
        <f t="shared" si="2"/>
        <v>#REF!</v>
      </c>
    </row>
    <row r="26" spans="1:5">
      <c r="A26" s="90">
        <v>209</v>
      </c>
      <c r="B26" t="str">
        <f t="shared" si="0"/>
        <v>H08 1,0 km</v>
      </c>
      <c r="C26" t="str">
        <f t="shared" si="1"/>
        <v>Melker Falk Johansson</v>
      </c>
      <c r="D26" s="93">
        <v>0.19166666666666665</v>
      </c>
      <c r="E26" t="e">
        <f t="shared" si="2"/>
        <v>#REF!</v>
      </c>
    </row>
    <row r="27" spans="1:5">
      <c r="A27" s="90">
        <v>246</v>
      </c>
      <c r="B27" t="str">
        <f t="shared" si="0"/>
        <v>H08 1,0 km</v>
      </c>
      <c r="C27" t="str">
        <f t="shared" si="1"/>
        <v>Hilding Malmkvist</v>
      </c>
      <c r="D27" s="93">
        <v>0.20138888888888887</v>
      </c>
      <c r="E27" t="e">
        <f t="shared" si="2"/>
        <v>#REF!</v>
      </c>
    </row>
    <row r="28" spans="1:5">
      <c r="A28" s="90">
        <v>217</v>
      </c>
      <c r="B28" t="str">
        <f t="shared" si="0"/>
        <v>H08 1,0 km</v>
      </c>
      <c r="C28" t="str">
        <f t="shared" si="1"/>
        <v>Gustav Holmgren</v>
      </c>
      <c r="D28" s="93">
        <v>0.20625000000000002</v>
      </c>
      <c r="E28" t="e">
        <f t="shared" si="2"/>
        <v>#REF!</v>
      </c>
    </row>
    <row r="29" spans="1:5">
      <c r="A29" s="90">
        <v>237</v>
      </c>
      <c r="B29" t="str">
        <f t="shared" si="0"/>
        <v>H08 1,0 km</v>
      </c>
      <c r="C29" t="str">
        <f t="shared" si="1"/>
        <v>Erik Sundqvist</v>
      </c>
      <c r="D29" s="93">
        <v>0.25</v>
      </c>
      <c r="E29" t="e">
        <f t="shared" si="2"/>
        <v>#REF!</v>
      </c>
    </row>
    <row r="30" spans="1:5">
      <c r="A30" s="90">
        <v>238</v>
      </c>
      <c r="B30" t="str">
        <f t="shared" si="0"/>
        <v>H08 1,0 km</v>
      </c>
      <c r="C30" t="str">
        <f t="shared" si="1"/>
        <v>Juan Sanchez</v>
      </c>
      <c r="D30" s="93">
        <v>0.32847222222222222</v>
      </c>
      <c r="E30" t="e">
        <f t="shared" si="2"/>
        <v>#REF!</v>
      </c>
    </row>
    <row r="31" spans="1:5">
      <c r="A31" s="90">
        <v>247</v>
      </c>
      <c r="B31" t="str">
        <f t="shared" si="0"/>
        <v>H08 1,0 km</v>
      </c>
      <c r="C31" t="str">
        <f t="shared" si="1"/>
        <v>Samuel Larsson</v>
      </c>
      <c r="D31" s="93">
        <v>0.33263888888888887</v>
      </c>
      <c r="E31" t="e">
        <f t="shared" si="2"/>
        <v>#REF!</v>
      </c>
    </row>
    <row r="32" spans="1:5">
      <c r="A32" s="90">
        <v>248</v>
      </c>
      <c r="B32" t="s">
        <v>182</v>
      </c>
      <c r="C32" t="s">
        <v>1281</v>
      </c>
      <c r="D32" s="93">
        <v>0.33958333333333335</v>
      </c>
      <c r="E32" t="e">
        <f t="shared" si="2"/>
        <v>#N/A</v>
      </c>
    </row>
    <row r="33" spans="1:5">
      <c r="A33" s="90">
        <v>204</v>
      </c>
      <c r="B33" t="str">
        <f t="shared" ref="B33:B64" si="3">VLOOKUP($A33,Delt5,13-$C$1,FALSE)</f>
        <v xml:space="preserve">H10 1,5 km </v>
      </c>
      <c r="C33" t="str">
        <f t="shared" ref="C33:C64" si="4">VLOOKUP($A33,Delt5,14-$C$1,FALSE)</f>
        <v>Gustav Einarsson</v>
      </c>
      <c r="D33" s="93">
        <v>0.25347222222222221</v>
      </c>
      <c r="E33" t="e">
        <f t="shared" si="2"/>
        <v>#REF!</v>
      </c>
    </row>
    <row r="34" spans="1:5">
      <c r="A34" s="90">
        <v>242</v>
      </c>
      <c r="B34" t="str">
        <f t="shared" si="3"/>
        <v xml:space="preserve">H10 1,5 km </v>
      </c>
      <c r="C34" t="str">
        <f t="shared" si="4"/>
        <v>Emil Kylander</v>
      </c>
      <c r="D34" s="93">
        <v>0.26111111111111113</v>
      </c>
      <c r="E34" t="e">
        <f t="shared" si="2"/>
        <v>#REF!</v>
      </c>
    </row>
    <row r="35" spans="1:5">
      <c r="A35" s="90">
        <v>214</v>
      </c>
      <c r="B35" t="str">
        <f t="shared" si="3"/>
        <v xml:space="preserve">H10 1,5 km </v>
      </c>
      <c r="C35" t="str">
        <f t="shared" si="4"/>
        <v>Rasmus Eriksson</v>
      </c>
      <c r="D35" s="93">
        <v>0.29930555555555555</v>
      </c>
      <c r="E35" t="e">
        <f t="shared" ref="E35:E66" si="5">VLOOKUP($A35,Delt5,14,FALSE)</f>
        <v>#REF!</v>
      </c>
    </row>
    <row r="36" spans="1:5">
      <c r="A36" s="90">
        <v>208</v>
      </c>
      <c r="B36" t="str">
        <f t="shared" si="3"/>
        <v xml:space="preserve">H10 1,5 km </v>
      </c>
      <c r="C36" t="str">
        <f t="shared" si="4"/>
        <v>Axel Jernberg</v>
      </c>
      <c r="D36" s="93">
        <v>0.31944444444444448</v>
      </c>
      <c r="E36" t="e">
        <f t="shared" si="5"/>
        <v>#REF!</v>
      </c>
    </row>
    <row r="37" spans="1:5">
      <c r="A37" s="90">
        <v>215</v>
      </c>
      <c r="B37" t="str">
        <f t="shared" si="3"/>
        <v xml:space="preserve">H10 1,5 km </v>
      </c>
      <c r="C37" t="str">
        <f t="shared" si="4"/>
        <v>Albin Andersson</v>
      </c>
      <c r="D37" s="93">
        <v>0.49652777777777773</v>
      </c>
      <c r="E37" t="e">
        <f t="shared" si="5"/>
        <v>#REF!</v>
      </c>
    </row>
    <row r="38" spans="1:5">
      <c r="A38" s="90">
        <v>216</v>
      </c>
      <c r="B38" t="str">
        <f t="shared" si="3"/>
        <v xml:space="preserve">H10 1,5 km </v>
      </c>
      <c r="C38" t="str">
        <f t="shared" si="4"/>
        <v>Sven Holmgren</v>
      </c>
      <c r="D38" s="93">
        <v>0.49652777777777773</v>
      </c>
      <c r="E38" t="e">
        <f t="shared" si="5"/>
        <v>#REF!</v>
      </c>
    </row>
    <row r="39" spans="1:5">
      <c r="A39" s="90">
        <v>241</v>
      </c>
      <c r="B39" t="str">
        <f t="shared" si="3"/>
        <v>H12 2,5 km</v>
      </c>
      <c r="C39" t="str">
        <f t="shared" si="4"/>
        <v>Daniel Salinas</v>
      </c>
      <c r="D39" s="93">
        <v>0.4458333333333333</v>
      </c>
      <c r="E39" t="e">
        <f t="shared" si="5"/>
        <v>#REF!</v>
      </c>
    </row>
    <row r="40" spans="1:5">
      <c r="A40" s="90">
        <v>201</v>
      </c>
      <c r="B40" t="str">
        <f t="shared" si="3"/>
        <v>H12 2,5 km</v>
      </c>
      <c r="C40" t="str">
        <f t="shared" si="4"/>
        <v>Elias Lundgren</v>
      </c>
      <c r="D40" s="93">
        <v>0.48541666666666666</v>
      </c>
      <c r="E40" t="e">
        <f t="shared" si="5"/>
        <v>#REF!</v>
      </c>
    </row>
    <row r="41" spans="1:5">
      <c r="A41" s="90">
        <v>228</v>
      </c>
      <c r="B41" t="str">
        <f t="shared" si="3"/>
        <v>H14 2,5 km</v>
      </c>
      <c r="C41" t="str">
        <f t="shared" si="4"/>
        <v>Oliver Pihlström</v>
      </c>
      <c r="D41" s="93">
        <v>0.54861111111111105</v>
      </c>
      <c r="E41" t="e">
        <f t="shared" si="5"/>
        <v>#REF!</v>
      </c>
    </row>
    <row r="42" spans="1:5">
      <c r="A42" s="90">
        <v>203</v>
      </c>
      <c r="B42" t="str">
        <f t="shared" si="3"/>
        <v>H16 5 km</v>
      </c>
      <c r="C42" t="str">
        <f t="shared" si="4"/>
        <v>Erik Einarsson</v>
      </c>
      <c r="D42" s="93">
        <v>0.98749999999999993</v>
      </c>
      <c r="E42" t="e">
        <f t="shared" si="5"/>
        <v>#REF!</v>
      </c>
    </row>
    <row r="43" spans="1:5">
      <c r="A43" s="90">
        <v>213</v>
      </c>
      <c r="B43" t="str">
        <f t="shared" si="3"/>
        <v>H16 5 km</v>
      </c>
      <c r="C43" t="str">
        <f t="shared" si="4"/>
        <v>Jonathan Hinz-Eriksson</v>
      </c>
      <c r="D43" s="136" t="s">
        <v>1274</v>
      </c>
      <c r="E43" t="e">
        <f t="shared" si="5"/>
        <v>#REF!</v>
      </c>
    </row>
    <row r="44" spans="1:5">
      <c r="A44" s="90">
        <v>205</v>
      </c>
      <c r="B44" t="str">
        <f t="shared" si="3"/>
        <v>H17 5/9 km</v>
      </c>
      <c r="C44" t="str">
        <f t="shared" si="4"/>
        <v>Magnus Einarsson</v>
      </c>
      <c r="D44" s="93">
        <v>0.91249999999999998</v>
      </c>
      <c r="E44" t="e">
        <f t="shared" si="5"/>
        <v>#REF!</v>
      </c>
    </row>
    <row r="45" spans="1:5">
      <c r="A45" s="90">
        <v>225</v>
      </c>
      <c r="B45" t="str">
        <f t="shared" si="3"/>
        <v>H17 5/9 km</v>
      </c>
      <c r="C45" t="str">
        <f t="shared" si="4"/>
        <v>Erik Eriksson</v>
      </c>
      <c r="D45" s="93">
        <v>0.91805555555555562</v>
      </c>
      <c r="E45" t="e">
        <f t="shared" si="5"/>
        <v>#REF!</v>
      </c>
    </row>
    <row r="46" spans="1:5">
      <c r="A46" s="90">
        <v>219</v>
      </c>
      <c r="B46" t="str">
        <f t="shared" si="3"/>
        <v>H17 5/9 km</v>
      </c>
      <c r="C46" t="str">
        <f t="shared" si="4"/>
        <v>Simon Lewerentz</v>
      </c>
      <c r="D46" s="93">
        <v>0.93125000000000002</v>
      </c>
      <c r="E46" t="e">
        <f t="shared" si="5"/>
        <v>#REF!</v>
      </c>
    </row>
    <row r="47" spans="1:5">
      <c r="A47" s="90">
        <v>212</v>
      </c>
      <c r="B47" t="str">
        <f t="shared" si="3"/>
        <v>H17 5/9 km</v>
      </c>
      <c r="C47" t="str">
        <f t="shared" si="4"/>
        <v>Daniel Hellquist</v>
      </c>
      <c r="D47" s="136" t="s">
        <v>1275</v>
      </c>
      <c r="E47" t="e">
        <f t="shared" si="5"/>
        <v>#REF!</v>
      </c>
    </row>
    <row r="48" spans="1:5">
      <c r="A48" s="90">
        <v>233</v>
      </c>
      <c r="B48" t="str">
        <f t="shared" si="3"/>
        <v>H17 5/9 km</v>
      </c>
      <c r="C48" t="str">
        <f t="shared" si="4"/>
        <v>Andreas Danielsson</v>
      </c>
      <c r="D48" s="136" t="s">
        <v>1277</v>
      </c>
      <c r="E48" t="e">
        <f t="shared" si="5"/>
        <v>#REF!</v>
      </c>
    </row>
    <row r="49" spans="1:5">
      <c r="A49" s="90">
        <v>244</v>
      </c>
      <c r="B49" t="str">
        <f t="shared" si="3"/>
        <v>H17 5/9 km</v>
      </c>
      <c r="C49" t="str">
        <f t="shared" si="4"/>
        <v>Magnus Kylander</v>
      </c>
      <c r="D49" s="136" t="s">
        <v>1280</v>
      </c>
      <c r="E49" t="e">
        <f t="shared" si="5"/>
        <v>#REF!</v>
      </c>
    </row>
    <row r="50" spans="1:5">
      <c r="A50" s="90"/>
      <c r="B50" t="e">
        <f t="shared" si="3"/>
        <v>#N/A</v>
      </c>
      <c r="C50" t="e">
        <f t="shared" si="4"/>
        <v>#N/A</v>
      </c>
      <c r="D50" s="92"/>
      <c r="E50" t="e">
        <f t="shared" si="5"/>
        <v>#N/A</v>
      </c>
    </row>
    <row r="51" spans="1:5">
      <c r="A51" s="90"/>
      <c r="B51" t="e">
        <f t="shared" si="3"/>
        <v>#N/A</v>
      </c>
      <c r="C51" t="e">
        <f t="shared" si="4"/>
        <v>#N/A</v>
      </c>
      <c r="D51" s="92"/>
      <c r="E51" t="e">
        <f t="shared" si="5"/>
        <v>#N/A</v>
      </c>
    </row>
    <row r="52" spans="1:5">
      <c r="A52" s="90"/>
      <c r="B52" t="e">
        <f t="shared" si="3"/>
        <v>#N/A</v>
      </c>
      <c r="C52" t="e">
        <f t="shared" si="4"/>
        <v>#N/A</v>
      </c>
      <c r="D52" s="92"/>
      <c r="E52" t="e">
        <f t="shared" si="5"/>
        <v>#N/A</v>
      </c>
    </row>
    <row r="53" spans="1:5">
      <c r="A53" s="90"/>
      <c r="B53" t="e">
        <f t="shared" si="3"/>
        <v>#N/A</v>
      </c>
      <c r="C53" t="e">
        <f t="shared" si="4"/>
        <v>#N/A</v>
      </c>
      <c r="D53" s="92"/>
      <c r="E53" t="e">
        <f t="shared" si="5"/>
        <v>#N/A</v>
      </c>
    </row>
    <row r="54" spans="1:5">
      <c r="A54" s="90"/>
      <c r="B54" t="e">
        <f t="shared" si="3"/>
        <v>#N/A</v>
      </c>
      <c r="C54" t="e">
        <f t="shared" si="4"/>
        <v>#N/A</v>
      </c>
      <c r="D54" s="92"/>
      <c r="E54" t="e">
        <f t="shared" si="5"/>
        <v>#N/A</v>
      </c>
    </row>
    <row r="55" spans="1:5">
      <c r="A55" s="90"/>
      <c r="B55" t="e">
        <f t="shared" si="3"/>
        <v>#N/A</v>
      </c>
      <c r="C55" t="e">
        <f t="shared" si="4"/>
        <v>#N/A</v>
      </c>
      <c r="D55" s="92"/>
      <c r="E55" t="e">
        <f t="shared" si="5"/>
        <v>#N/A</v>
      </c>
    </row>
    <row r="56" spans="1:5">
      <c r="A56" s="90"/>
      <c r="B56" t="e">
        <f t="shared" si="3"/>
        <v>#N/A</v>
      </c>
      <c r="C56" t="e">
        <f t="shared" si="4"/>
        <v>#N/A</v>
      </c>
      <c r="D56" s="92"/>
      <c r="E56" t="e">
        <f t="shared" si="5"/>
        <v>#N/A</v>
      </c>
    </row>
    <row r="57" spans="1:5">
      <c r="A57" s="90"/>
      <c r="B57" t="e">
        <f t="shared" si="3"/>
        <v>#N/A</v>
      </c>
      <c r="C57" t="e">
        <f t="shared" si="4"/>
        <v>#N/A</v>
      </c>
      <c r="D57" s="92"/>
      <c r="E57" t="e">
        <f t="shared" si="5"/>
        <v>#N/A</v>
      </c>
    </row>
    <row r="58" spans="1:5">
      <c r="A58" s="90"/>
      <c r="B58" t="e">
        <f t="shared" si="3"/>
        <v>#N/A</v>
      </c>
      <c r="C58" t="e">
        <f t="shared" si="4"/>
        <v>#N/A</v>
      </c>
      <c r="D58" s="92"/>
      <c r="E58" t="e">
        <f t="shared" si="5"/>
        <v>#N/A</v>
      </c>
    </row>
    <row r="59" spans="1:5">
      <c r="A59" s="90"/>
      <c r="B59" t="e">
        <f t="shared" si="3"/>
        <v>#N/A</v>
      </c>
      <c r="C59" t="e">
        <f t="shared" si="4"/>
        <v>#N/A</v>
      </c>
      <c r="D59" s="92"/>
      <c r="E59" t="e">
        <f t="shared" si="5"/>
        <v>#N/A</v>
      </c>
    </row>
    <row r="60" spans="1:5">
      <c r="A60" s="90"/>
      <c r="B60" t="e">
        <f t="shared" si="3"/>
        <v>#N/A</v>
      </c>
      <c r="C60" t="e">
        <f t="shared" si="4"/>
        <v>#N/A</v>
      </c>
      <c r="D60" s="92"/>
      <c r="E60" t="e">
        <f t="shared" si="5"/>
        <v>#N/A</v>
      </c>
    </row>
    <row r="61" spans="1:5">
      <c r="A61" s="90"/>
      <c r="B61" t="e">
        <f t="shared" si="3"/>
        <v>#N/A</v>
      </c>
      <c r="C61" t="e">
        <f t="shared" si="4"/>
        <v>#N/A</v>
      </c>
      <c r="D61" s="92"/>
      <c r="E61" t="e">
        <f t="shared" si="5"/>
        <v>#N/A</v>
      </c>
    </row>
    <row r="62" spans="1:5">
      <c r="A62" s="90"/>
      <c r="B62" t="e">
        <f t="shared" si="3"/>
        <v>#N/A</v>
      </c>
      <c r="C62" t="e">
        <f t="shared" si="4"/>
        <v>#N/A</v>
      </c>
      <c r="D62" s="92"/>
      <c r="E62" t="e">
        <f t="shared" si="5"/>
        <v>#N/A</v>
      </c>
    </row>
    <row r="63" spans="1:5">
      <c r="A63" s="90"/>
      <c r="B63" t="e">
        <f t="shared" si="3"/>
        <v>#N/A</v>
      </c>
      <c r="C63" t="e">
        <f t="shared" si="4"/>
        <v>#N/A</v>
      </c>
      <c r="D63" s="92"/>
      <c r="E63" t="e">
        <f t="shared" si="5"/>
        <v>#N/A</v>
      </c>
    </row>
    <row r="64" spans="1:5">
      <c r="A64" s="90"/>
      <c r="B64" t="e">
        <f t="shared" si="3"/>
        <v>#N/A</v>
      </c>
      <c r="C64" t="e">
        <f t="shared" si="4"/>
        <v>#N/A</v>
      </c>
      <c r="D64" s="92"/>
      <c r="E64" t="e">
        <f t="shared" si="5"/>
        <v>#N/A</v>
      </c>
    </row>
    <row r="65" spans="1:5">
      <c r="A65" s="90"/>
      <c r="B65" t="e">
        <f t="shared" ref="B65:B96" si="6">VLOOKUP($A65,Delt5,13-$C$1,FALSE)</f>
        <v>#N/A</v>
      </c>
      <c r="C65" t="e">
        <f t="shared" ref="C65:C96" si="7">VLOOKUP($A65,Delt5,14-$C$1,FALSE)</f>
        <v>#N/A</v>
      </c>
      <c r="D65" s="92"/>
      <c r="E65" t="e">
        <f t="shared" si="5"/>
        <v>#N/A</v>
      </c>
    </row>
    <row r="66" spans="1:5">
      <c r="A66" s="90"/>
      <c r="B66" t="e">
        <f t="shared" si="6"/>
        <v>#N/A</v>
      </c>
      <c r="C66" t="e">
        <f t="shared" si="7"/>
        <v>#N/A</v>
      </c>
      <c r="D66" s="92"/>
      <c r="E66" t="e">
        <f t="shared" si="5"/>
        <v>#N/A</v>
      </c>
    </row>
    <row r="67" spans="1:5">
      <c r="A67" s="90"/>
      <c r="B67" t="e">
        <f t="shared" si="6"/>
        <v>#N/A</v>
      </c>
      <c r="C67" t="e">
        <f t="shared" si="7"/>
        <v>#N/A</v>
      </c>
      <c r="D67" s="92"/>
      <c r="E67" t="e">
        <f t="shared" ref="E67:E102" si="8">VLOOKUP($A67,Delt5,14,FALSE)</f>
        <v>#N/A</v>
      </c>
    </row>
    <row r="68" spans="1:5">
      <c r="A68" s="90"/>
      <c r="B68" t="e">
        <f t="shared" si="6"/>
        <v>#N/A</v>
      </c>
      <c r="C68" t="e">
        <f t="shared" si="7"/>
        <v>#N/A</v>
      </c>
      <c r="D68" s="92"/>
      <c r="E68" t="e">
        <f t="shared" si="8"/>
        <v>#N/A</v>
      </c>
    </row>
    <row r="69" spans="1:5">
      <c r="A69" s="90"/>
      <c r="B69" t="e">
        <f t="shared" si="6"/>
        <v>#N/A</v>
      </c>
      <c r="C69" t="e">
        <f t="shared" si="7"/>
        <v>#N/A</v>
      </c>
      <c r="D69" s="92"/>
      <c r="E69" t="e">
        <f t="shared" si="8"/>
        <v>#N/A</v>
      </c>
    </row>
    <row r="70" spans="1:5">
      <c r="A70" s="90"/>
      <c r="B70" t="e">
        <f t="shared" si="6"/>
        <v>#N/A</v>
      </c>
      <c r="C70" t="e">
        <f t="shared" si="7"/>
        <v>#N/A</v>
      </c>
      <c r="D70" s="92"/>
      <c r="E70" t="e">
        <f t="shared" si="8"/>
        <v>#N/A</v>
      </c>
    </row>
    <row r="71" spans="1:5">
      <c r="A71" s="90"/>
      <c r="B71" t="e">
        <f t="shared" si="6"/>
        <v>#N/A</v>
      </c>
      <c r="C71" t="e">
        <f t="shared" si="7"/>
        <v>#N/A</v>
      </c>
      <c r="D71" s="92"/>
      <c r="E71" t="e">
        <f t="shared" si="8"/>
        <v>#N/A</v>
      </c>
    </row>
    <row r="72" spans="1:5">
      <c r="A72" s="90"/>
      <c r="B72" t="e">
        <f t="shared" si="6"/>
        <v>#N/A</v>
      </c>
      <c r="C72" t="e">
        <f t="shared" si="7"/>
        <v>#N/A</v>
      </c>
      <c r="D72" s="92"/>
      <c r="E72" t="e">
        <f t="shared" si="8"/>
        <v>#N/A</v>
      </c>
    </row>
    <row r="73" spans="1:5">
      <c r="A73" s="90"/>
      <c r="B73" t="e">
        <f t="shared" si="6"/>
        <v>#N/A</v>
      </c>
      <c r="C73" t="e">
        <f t="shared" si="7"/>
        <v>#N/A</v>
      </c>
      <c r="D73" s="92"/>
      <c r="E73" t="e">
        <f t="shared" si="8"/>
        <v>#N/A</v>
      </c>
    </row>
    <row r="74" spans="1:5">
      <c r="A74" s="90"/>
      <c r="B74" t="e">
        <f t="shared" si="6"/>
        <v>#N/A</v>
      </c>
      <c r="C74" t="e">
        <f t="shared" si="7"/>
        <v>#N/A</v>
      </c>
      <c r="D74" s="92"/>
      <c r="E74" t="e">
        <f t="shared" si="8"/>
        <v>#N/A</v>
      </c>
    </row>
    <row r="75" spans="1:5">
      <c r="A75" s="90"/>
      <c r="B75" t="e">
        <f t="shared" si="6"/>
        <v>#N/A</v>
      </c>
      <c r="C75" t="e">
        <f t="shared" si="7"/>
        <v>#N/A</v>
      </c>
      <c r="D75" s="92"/>
      <c r="E75" t="e">
        <f t="shared" si="8"/>
        <v>#N/A</v>
      </c>
    </row>
    <row r="76" spans="1:5">
      <c r="A76" s="90"/>
      <c r="B76" t="e">
        <f t="shared" si="6"/>
        <v>#N/A</v>
      </c>
      <c r="C76" t="e">
        <f t="shared" si="7"/>
        <v>#N/A</v>
      </c>
      <c r="D76" s="92"/>
      <c r="E76" t="e">
        <f t="shared" si="8"/>
        <v>#N/A</v>
      </c>
    </row>
    <row r="77" spans="1:5">
      <c r="A77" s="90"/>
      <c r="B77" t="e">
        <f t="shared" si="6"/>
        <v>#N/A</v>
      </c>
      <c r="C77" t="e">
        <f t="shared" si="7"/>
        <v>#N/A</v>
      </c>
      <c r="D77" s="92"/>
      <c r="E77" t="e">
        <f t="shared" si="8"/>
        <v>#N/A</v>
      </c>
    </row>
    <row r="78" spans="1:5">
      <c r="A78" s="90"/>
      <c r="B78" t="e">
        <f t="shared" si="6"/>
        <v>#N/A</v>
      </c>
      <c r="C78" t="e">
        <f t="shared" si="7"/>
        <v>#N/A</v>
      </c>
      <c r="D78" s="92"/>
      <c r="E78" t="e">
        <f t="shared" si="8"/>
        <v>#N/A</v>
      </c>
    </row>
    <row r="79" spans="1:5">
      <c r="A79" s="90"/>
      <c r="B79" t="e">
        <f t="shared" si="6"/>
        <v>#N/A</v>
      </c>
      <c r="C79" t="e">
        <f t="shared" si="7"/>
        <v>#N/A</v>
      </c>
      <c r="D79" s="92"/>
      <c r="E79" t="e">
        <f t="shared" si="8"/>
        <v>#N/A</v>
      </c>
    </row>
    <row r="80" spans="1:5">
      <c r="A80" s="90"/>
      <c r="B80" t="e">
        <f t="shared" si="6"/>
        <v>#N/A</v>
      </c>
      <c r="C80" t="e">
        <f t="shared" si="7"/>
        <v>#N/A</v>
      </c>
      <c r="D80" s="92"/>
      <c r="E80" t="e">
        <f t="shared" si="8"/>
        <v>#N/A</v>
      </c>
    </row>
    <row r="81" spans="1:5">
      <c r="A81" s="90"/>
      <c r="B81" t="e">
        <f t="shared" si="6"/>
        <v>#N/A</v>
      </c>
      <c r="C81" t="e">
        <f t="shared" si="7"/>
        <v>#N/A</v>
      </c>
      <c r="D81" s="92"/>
      <c r="E81" t="e">
        <f t="shared" si="8"/>
        <v>#N/A</v>
      </c>
    </row>
    <row r="82" spans="1:5">
      <c r="A82" s="90"/>
      <c r="B82" t="e">
        <f t="shared" si="6"/>
        <v>#N/A</v>
      </c>
      <c r="C82" t="e">
        <f t="shared" si="7"/>
        <v>#N/A</v>
      </c>
      <c r="D82" s="92"/>
      <c r="E82" t="e">
        <f t="shared" si="8"/>
        <v>#N/A</v>
      </c>
    </row>
    <row r="83" spans="1:5">
      <c r="A83" s="90"/>
      <c r="B83" t="e">
        <f t="shared" si="6"/>
        <v>#N/A</v>
      </c>
      <c r="C83" t="e">
        <f t="shared" si="7"/>
        <v>#N/A</v>
      </c>
      <c r="D83" s="92"/>
      <c r="E83" t="e">
        <f t="shared" si="8"/>
        <v>#N/A</v>
      </c>
    </row>
    <row r="84" spans="1:5">
      <c r="A84" s="90"/>
      <c r="B84" t="e">
        <f t="shared" si="6"/>
        <v>#N/A</v>
      </c>
      <c r="C84" t="e">
        <f t="shared" si="7"/>
        <v>#N/A</v>
      </c>
      <c r="D84" s="92"/>
      <c r="E84" t="e">
        <f t="shared" si="8"/>
        <v>#N/A</v>
      </c>
    </row>
    <row r="85" spans="1:5">
      <c r="A85" s="90"/>
      <c r="B85" t="e">
        <f t="shared" si="6"/>
        <v>#N/A</v>
      </c>
      <c r="C85" t="e">
        <f t="shared" si="7"/>
        <v>#N/A</v>
      </c>
      <c r="D85" s="92"/>
      <c r="E85" t="e">
        <f t="shared" si="8"/>
        <v>#N/A</v>
      </c>
    </row>
    <row r="86" spans="1:5">
      <c r="A86" s="90"/>
      <c r="B86" t="e">
        <f t="shared" si="6"/>
        <v>#N/A</v>
      </c>
      <c r="C86" t="e">
        <f t="shared" si="7"/>
        <v>#N/A</v>
      </c>
      <c r="D86" s="92"/>
      <c r="E86" t="e">
        <f t="shared" si="8"/>
        <v>#N/A</v>
      </c>
    </row>
    <row r="87" spans="1:5">
      <c r="A87" s="90"/>
      <c r="B87" t="e">
        <f t="shared" si="6"/>
        <v>#N/A</v>
      </c>
      <c r="C87" t="e">
        <f t="shared" si="7"/>
        <v>#N/A</v>
      </c>
      <c r="D87" s="92"/>
      <c r="E87" t="e">
        <f t="shared" si="8"/>
        <v>#N/A</v>
      </c>
    </row>
    <row r="88" spans="1:5">
      <c r="A88" s="90"/>
      <c r="B88" t="e">
        <f t="shared" si="6"/>
        <v>#N/A</v>
      </c>
      <c r="C88" t="e">
        <f t="shared" si="7"/>
        <v>#N/A</v>
      </c>
      <c r="D88" s="92"/>
      <c r="E88" t="e">
        <f t="shared" si="8"/>
        <v>#N/A</v>
      </c>
    </row>
    <row r="89" spans="1:5">
      <c r="A89" s="90"/>
      <c r="B89" t="e">
        <f t="shared" si="6"/>
        <v>#N/A</v>
      </c>
      <c r="C89" t="e">
        <f t="shared" si="7"/>
        <v>#N/A</v>
      </c>
      <c r="D89" s="92"/>
      <c r="E89" t="e">
        <f t="shared" si="8"/>
        <v>#N/A</v>
      </c>
    </row>
    <row r="90" spans="1:5">
      <c r="A90" s="90"/>
      <c r="B90" t="e">
        <f t="shared" si="6"/>
        <v>#N/A</v>
      </c>
      <c r="C90" t="e">
        <f t="shared" si="7"/>
        <v>#N/A</v>
      </c>
      <c r="D90" s="92"/>
      <c r="E90" t="e">
        <f t="shared" si="8"/>
        <v>#N/A</v>
      </c>
    </row>
    <row r="91" spans="1:5">
      <c r="A91" s="90"/>
      <c r="B91" t="e">
        <f t="shared" si="6"/>
        <v>#N/A</v>
      </c>
      <c r="C91" t="e">
        <f t="shared" si="7"/>
        <v>#N/A</v>
      </c>
      <c r="D91" s="92"/>
      <c r="E91" t="e">
        <f t="shared" si="8"/>
        <v>#N/A</v>
      </c>
    </row>
    <row r="92" spans="1:5">
      <c r="A92" s="90"/>
      <c r="B92" t="e">
        <f t="shared" si="6"/>
        <v>#N/A</v>
      </c>
      <c r="C92" t="e">
        <f t="shared" si="7"/>
        <v>#N/A</v>
      </c>
      <c r="D92" s="92"/>
      <c r="E92" t="e">
        <f t="shared" si="8"/>
        <v>#N/A</v>
      </c>
    </row>
    <row r="93" spans="1:5">
      <c r="A93" s="90"/>
      <c r="B93" t="e">
        <f t="shared" si="6"/>
        <v>#N/A</v>
      </c>
      <c r="C93" t="e">
        <f t="shared" si="7"/>
        <v>#N/A</v>
      </c>
      <c r="D93" s="92"/>
      <c r="E93" t="e">
        <f t="shared" si="8"/>
        <v>#N/A</v>
      </c>
    </row>
    <row r="94" spans="1:5">
      <c r="A94" s="90"/>
      <c r="B94" t="e">
        <f t="shared" si="6"/>
        <v>#N/A</v>
      </c>
      <c r="C94" t="e">
        <f t="shared" si="7"/>
        <v>#N/A</v>
      </c>
      <c r="D94" s="92"/>
      <c r="E94" t="e">
        <f t="shared" si="8"/>
        <v>#N/A</v>
      </c>
    </row>
    <row r="95" spans="1:5">
      <c r="A95" s="90"/>
      <c r="B95" t="e">
        <f t="shared" si="6"/>
        <v>#N/A</v>
      </c>
      <c r="C95" t="e">
        <f t="shared" si="7"/>
        <v>#N/A</v>
      </c>
      <c r="D95" s="92"/>
      <c r="E95" t="e">
        <f t="shared" si="8"/>
        <v>#N/A</v>
      </c>
    </row>
    <row r="96" spans="1:5">
      <c r="A96" s="90"/>
      <c r="B96" t="e">
        <f t="shared" si="6"/>
        <v>#N/A</v>
      </c>
      <c r="C96" t="e">
        <f t="shared" si="7"/>
        <v>#N/A</v>
      </c>
      <c r="D96" s="92"/>
      <c r="E96" t="e">
        <f t="shared" si="8"/>
        <v>#N/A</v>
      </c>
    </row>
    <row r="97" spans="1:5">
      <c r="A97" s="90"/>
      <c r="B97" t="e">
        <f t="shared" ref="B97:B102" si="9">VLOOKUP($A97,Delt5,13-$C$1,FALSE)</f>
        <v>#N/A</v>
      </c>
      <c r="C97" t="e">
        <f t="shared" ref="C97:C102" si="10">VLOOKUP($A97,Delt5,14-$C$1,FALSE)</f>
        <v>#N/A</v>
      </c>
      <c r="D97" s="93"/>
      <c r="E97" t="e">
        <f t="shared" si="8"/>
        <v>#N/A</v>
      </c>
    </row>
    <row r="98" spans="1:5">
      <c r="A98" s="90"/>
      <c r="B98" t="e">
        <f t="shared" si="9"/>
        <v>#N/A</v>
      </c>
      <c r="C98" t="e">
        <f t="shared" si="10"/>
        <v>#N/A</v>
      </c>
      <c r="D98" s="93"/>
      <c r="E98" t="e">
        <f t="shared" si="8"/>
        <v>#N/A</v>
      </c>
    </row>
    <row r="99" spans="1:5">
      <c r="A99" s="90"/>
      <c r="B99" t="e">
        <f t="shared" si="9"/>
        <v>#N/A</v>
      </c>
      <c r="C99" t="e">
        <f t="shared" si="10"/>
        <v>#N/A</v>
      </c>
      <c r="D99" s="93"/>
      <c r="E99" t="e">
        <f t="shared" si="8"/>
        <v>#N/A</v>
      </c>
    </row>
    <row r="100" spans="1:5">
      <c r="A100" s="90"/>
      <c r="B100" t="e">
        <f t="shared" si="9"/>
        <v>#N/A</v>
      </c>
      <c r="C100" t="e">
        <f t="shared" si="10"/>
        <v>#N/A</v>
      </c>
      <c r="D100" s="93"/>
      <c r="E100" t="e">
        <f t="shared" si="8"/>
        <v>#N/A</v>
      </c>
    </row>
    <row r="101" spans="1:5">
      <c r="A101" s="90"/>
      <c r="B101" t="e">
        <f t="shared" si="9"/>
        <v>#N/A</v>
      </c>
      <c r="C101" t="e">
        <f t="shared" si="10"/>
        <v>#N/A</v>
      </c>
      <c r="D101" s="93"/>
      <c r="E101" t="e">
        <f t="shared" si="8"/>
        <v>#N/A</v>
      </c>
    </row>
    <row r="102" spans="1:5">
      <c r="A102" s="90"/>
      <c r="B102" t="e">
        <f t="shared" si="9"/>
        <v>#N/A</v>
      </c>
      <c r="C102" t="e">
        <f t="shared" si="10"/>
        <v>#N/A</v>
      </c>
      <c r="D102" s="93"/>
      <c r="E102" t="e">
        <f t="shared" si="8"/>
        <v>#N/A</v>
      </c>
    </row>
  </sheetData>
  <autoFilter ref="A2:E102">
    <sortState ref="A3:E102">
      <sortCondition ref="B2:B102"/>
    </sortState>
  </autoFilter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B1:H236"/>
  <sheetViews>
    <sheetView topLeftCell="A46" workbookViewId="0">
      <selection activeCell="H55" sqref="H55"/>
    </sheetView>
  </sheetViews>
  <sheetFormatPr baseColWidth="10" defaultColWidth="9.6640625" defaultRowHeight="14.5" customHeight="1" x14ac:dyDescent="0"/>
  <cols>
    <col min="1" max="1" width="3.33203125" style="64" customWidth="1"/>
    <col min="2" max="2" width="4.1640625" style="74" customWidth="1"/>
    <col min="3" max="3" width="25.5" style="64" customWidth="1"/>
    <col min="4" max="4" width="9.5" style="75" customWidth="1"/>
    <col min="5" max="5" width="8.33203125" style="64" customWidth="1"/>
    <col min="6" max="6" width="4.1640625" style="74" customWidth="1"/>
    <col min="7" max="7" width="25.5" style="64" customWidth="1"/>
    <col min="8" max="8" width="9.5" style="75" customWidth="1"/>
    <col min="9" max="9" width="8.33203125" style="64" bestFit="1" customWidth="1"/>
    <col min="10" max="16384" width="9.6640625" style="64"/>
  </cols>
  <sheetData>
    <row r="1" spans="2:8" ht="19" thickBot="1">
      <c r="B1" s="61"/>
      <c r="C1" s="62" t="s">
        <v>571</v>
      </c>
      <c r="D1" s="63"/>
      <c r="F1" s="61"/>
      <c r="G1" s="62" t="s">
        <v>572</v>
      </c>
      <c r="H1" s="63"/>
    </row>
    <row r="2" spans="2:8" ht="16" thickBot="1">
      <c r="B2" s="65" t="s">
        <v>555</v>
      </c>
      <c r="C2" s="66" t="s">
        <v>21</v>
      </c>
      <c r="D2" s="67"/>
      <c r="F2" s="65" t="s">
        <v>555</v>
      </c>
      <c r="G2" s="66" t="s">
        <v>21</v>
      </c>
      <c r="H2" s="68"/>
    </row>
    <row r="3" spans="2:8" ht="14.5" customHeight="1">
      <c r="B3" s="69">
        <v>1</v>
      </c>
      <c r="C3" s="70" t="s">
        <v>1284</v>
      </c>
      <c r="D3" s="71"/>
      <c r="F3" s="69">
        <v>1</v>
      </c>
      <c r="G3" s="70" t="s">
        <v>1268</v>
      </c>
      <c r="H3" s="71"/>
    </row>
    <row r="4" spans="2:8" ht="14.5" customHeight="1">
      <c r="B4" s="69">
        <v>2</v>
      </c>
      <c r="C4" s="70" t="s">
        <v>1248</v>
      </c>
      <c r="D4" s="71"/>
      <c r="F4" s="69">
        <v>2</v>
      </c>
      <c r="G4" s="70" t="s">
        <v>643</v>
      </c>
      <c r="H4" s="71"/>
    </row>
    <row r="5" spans="2:8" ht="14.5" customHeight="1">
      <c r="B5" s="69">
        <v>3</v>
      </c>
      <c r="C5" s="70" t="s">
        <v>24</v>
      </c>
      <c r="D5" s="71"/>
      <c r="F5" s="69">
        <v>3</v>
      </c>
      <c r="G5" s="70" t="s">
        <v>68</v>
      </c>
      <c r="H5" s="71"/>
    </row>
    <row r="6" spans="2:8" ht="14.5" customHeight="1">
      <c r="B6" s="69">
        <v>4</v>
      </c>
      <c r="C6" s="70" t="s">
        <v>613</v>
      </c>
      <c r="D6" s="71"/>
      <c r="F6" s="69">
        <v>4</v>
      </c>
      <c r="G6" s="70" t="s">
        <v>1235</v>
      </c>
      <c r="H6" s="71"/>
    </row>
    <row r="7" spans="2:8" ht="14.5" customHeight="1">
      <c r="B7" s="69">
        <v>5</v>
      </c>
      <c r="C7" s="70" t="s">
        <v>1283</v>
      </c>
      <c r="D7" s="71"/>
      <c r="F7" s="69">
        <v>5</v>
      </c>
      <c r="G7" s="70" t="s">
        <v>646</v>
      </c>
      <c r="H7" s="71"/>
    </row>
    <row r="8" spans="2:8" ht="14.5" customHeight="1">
      <c r="B8" s="69">
        <v>6</v>
      </c>
      <c r="C8" s="70" t="s">
        <v>31</v>
      </c>
      <c r="D8" s="71"/>
      <c r="F8" s="69">
        <v>6</v>
      </c>
      <c r="G8" s="70" t="s">
        <v>71</v>
      </c>
      <c r="H8" s="71"/>
    </row>
    <row r="9" spans="2:8" ht="14.5" customHeight="1">
      <c r="B9" s="69">
        <v>7</v>
      </c>
      <c r="C9" s="70" t="s">
        <v>614</v>
      </c>
      <c r="D9" s="71"/>
      <c r="F9" s="69">
        <v>7</v>
      </c>
      <c r="G9" s="70" t="s">
        <v>1286</v>
      </c>
      <c r="H9" s="71"/>
    </row>
    <row r="10" spans="2:8" ht="14.5" customHeight="1">
      <c r="B10" s="69">
        <v>8</v>
      </c>
      <c r="C10" s="70" t="s">
        <v>32</v>
      </c>
      <c r="D10" s="71"/>
      <c r="F10" s="69">
        <v>8</v>
      </c>
      <c r="G10" s="70" t="s">
        <v>624</v>
      </c>
      <c r="H10" s="71"/>
    </row>
    <row r="11" spans="2:8" ht="14.5" customHeight="1">
      <c r="B11" s="69">
        <v>9</v>
      </c>
      <c r="C11" s="70" t="s">
        <v>34</v>
      </c>
      <c r="D11" s="71"/>
      <c r="F11" s="69">
        <v>9</v>
      </c>
      <c r="G11" s="70" t="s">
        <v>1285</v>
      </c>
      <c r="H11" s="71"/>
    </row>
    <row r="12" spans="2:8" ht="14.5" customHeight="1">
      <c r="B12" s="69">
        <v>10</v>
      </c>
      <c r="C12" s="70" t="s">
        <v>37</v>
      </c>
      <c r="D12" s="71"/>
      <c r="F12" s="69">
        <v>10</v>
      </c>
      <c r="G12" s="70" t="s">
        <v>1238</v>
      </c>
      <c r="H12" s="71"/>
    </row>
    <row r="13" spans="2:8" ht="14.5" customHeight="1">
      <c r="B13" s="69">
        <v>11</v>
      </c>
      <c r="C13" s="70" t="s">
        <v>609</v>
      </c>
      <c r="D13" s="71"/>
      <c r="F13" s="69">
        <v>11</v>
      </c>
      <c r="G13" s="70" t="s">
        <v>625</v>
      </c>
      <c r="H13" s="71"/>
    </row>
    <row r="14" spans="2:8" ht="14.5" customHeight="1">
      <c r="B14" s="69">
        <v>12</v>
      </c>
      <c r="C14" s="70" t="s">
        <v>1270</v>
      </c>
      <c r="D14" s="71"/>
      <c r="F14" s="69">
        <v>12</v>
      </c>
      <c r="G14" s="70" t="s">
        <v>89</v>
      </c>
      <c r="H14" s="71"/>
    </row>
    <row r="15" spans="2:8" ht="14.5" customHeight="1">
      <c r="B15" s="69">
        <v>13</v>
      </c>
      <c r="C15" s="70" t="s">
        <v>41</v>
      </c>
      <c r="D15" s="71"/>
      <c r="F15" s="69">
        <v>13</v>
      </c>
      <c r="G15" s="70" t="s">
        <v>90</v>
      </c>
      <c r="H15" s="71"/>
    </row>
    <row r="16" spans="2:8" ht="14.5" customHeight="1">
      <c r="B16" s="69">
        <v>14</v>
      </c>
      <c r="C16" s="70" t="s">
        <v>42</v>
      </c>
      <c r="D16" s="71"/>
      <c r="F16" s="69">
        <v>14</v>
      </c>
      <c r="G16" s="70" t="s">
        <v>644</v>
      </c>
      <c r="H16" s="71"/>
    </row>
    <row r="17" spans="2:8" ht="14.5" customHeight="1">
      <c r="B17" s="69">
        <v>15</v>
      </c>
      <c r="C17" s="70" t="s">
        <v>1227</v>
      </c>
      <c r="D17" s="71"/>
      <c r="F17" s="69">
        <v>15</v>
      </c>
      <c r="G17" s="70" t="s">
        <v>647</v>
      </c>
      <c r="H17" s="71"/>
    </row>
    <row r="18" spans="2:8" ht="14.5" customHeight="1">
      <c r="B18" s="69">
        <v>16</v>
      </c>
      <c r="C18" s="70" t="s">
        <v>45</v>
      </c>
      <c r="D18" s="71"/>
      <c r="F18" s="69">
        <v>16</v>
      </c>
      <c r="G18" s="70" t="s">
        <v>91</v>
      </c>
      <c r="H18" s="71"/>
    </row>
    <row r="19" spans="2:8" ht="14.5" customHeight="1">
      <c r="B19" s="69">
        <v>17</v>
      </c>
      <c r="C19" s="70" t="s">
        <v>46</v>
      </c>
      <c r="D19" s="71"/>
      <c r="F19" s="69">
        <v>17</v>
      </c>
      <c r="G19" s="70" t="s">
        <v>94</v>
      </c>
      <c r="H19" s="71"/>
    </row>
    <row r="20" spans="2:8" ht="14.5" customHeight="1">
      <c r="B20" s="69">
        <v>18</v>
      </c>
      <c r="C20" s="70" t="s">
        <v>1282</v>
      </c>
      <c r="D20" s="71"/>
      <c r="F20" s="69">
        <v>18</v>
      </c>
      <c r="G20" s="70" t="s">
        <v>1287</v>
      </c>
      <c r="H20" s="71"/>
    </row>
    <row r="21" spans="2:8" ht="14.5" customHeight="1">
      <c r="B21" s="69">
        <v>19</v>
      </c>
      <c r="C21" s="70" t="s">
        <v>54</v>
      </c>
      <c r="D21" s="71"/>
      <c r="F21" s="69">
        <v>19</v>
      </c>
      <c r="G21" s="70"/>
      <c r="H21" s="71"/>
    </row>
    <row r="22" spans="2:8" ht="14.5" customHeight="1">
      <c r="B22" s="69">
        <v>20</v>
      </c>
      <c r="C22" s="70"/>
      <c r="D22" s="71"/>
      <c r="F22" s="69">
        <v>20</v>
      </c>
      <c r="G22" s="70"/>
      <c r="H22" s="71"/>
    </row>
    <row r="23" spans="2:8" ht="14.5" customHeight="1">
      <c r="B23" s="69">
        <v>21</v>
      </c>
      <c r="C23" s="70"/>
      <c r="D23" s="71"/>
      <c r="F23" s="69">
        <v>21</v>
      </c>
      <c r="G23" s="70"/>
      <c r="H23" s="71"/>
    </row>
    <row r="24" spans="2:8" ht="14.5" customHeight="1">
      <c r="B24" s="69">
        <v>22</v>
      </c>
      <c r="C24" s="70"/>
      <c r="D24" s="71"/>
      <c r="F24" s="69">
        <v>22</v>
      </c>
      <c r="G24" s="70"/>
      <c r="H24" s="71"/>
    </row>
    <row r="25" spans="2:8" ht="14.5" customHeight="1">
      <c r="B25" s="69">
        <v>23</v>
      </c>
      <c r="C25" s="72"/>
      <c r="D25" s="73"/>
      <c r="F25" s="69">
        <v>23</v>
      </c>
      <c r="G25" s="72"/>
      <c r="H25" s="73"/>
    </row>
    <row r="26" spans="2:8" ht="14.5" customHeight="1">
      <c r="B26" s="69">
        <v>24</v>
      </c>
      <c r="C26" s="72"/>
      <c r="D26" s="73"/>
      <c r="F26" s="69">
        <v>24</v>
      </c>
      <c r="G26" s="72"/>
      <c r="H26" s="73"/>
    </row>
    <row r="27" spans="2:8" ht="14.5" customHeight="1">
      <c r="B27" s="69">
        <v>25</v>
      </c>
      <c r="C27" s="72"/>
      <c r="D27" s="73"/>
      <c r="F27" s="69">
        <v>25</v>
      </c>
      <c r="G27" s="72"/>
      <c r="H27" s="73"/>
    </row>
    <row r="28" spans="2:8" ht="14.5" customHeight="1">
      <c r="B28" s="69">
        <v>26</v>
      </c>
      <c r="C28" s="72"/>
      <c r="D28" s="73"/>
      <c r="F28" s="69">
        <v>26</v>
      </c>
      <c r="G28" s="72"/>
      <c r="H28" s="73"/>
    </row>
    <row r="29" spans="2:8" ht="14.5" customHeight="1">
      <c r="B29" s="69">
        <v>27</v>
      </c>
      <c r="C29" s="72"/>
      <c r="D29" s="73"/>
      <c r="F29" s="69">
        <v>27</v>
      </c>
      <c r="G29" s="72"/>
      <c r="H29" s="73"/>
    </row>
    <row r="30" spans="2:8" ht="14.5" customHeight="1">
      <c r="B30" s="69">
        <v>28</v>
      </c>
      <c r="C30" s="72"/>
      <c r="D30" s="73"/>
      <c r="F30" s="69">
        <v>28</v>
      </c>
      <c r="G30" s="72"/>
      <c r="H30" s="73"/>
    </row>
    <row r="31" spans="2:8" ht="14.5" customHeight="1">
      <c r="B31" s="69">
        <v>29</v>
      </c>
      <c r="C31" s="72"/>
      <c r="D31" s="73"/>
      <c r="F31" s="69">
        <v>29</v>
      </c>
      <c r="G31" s="72"/>
      <c r="H31" s="73"/>
    </row>
    <row r="32" spans="2:8" ht="14.5" customHeight="1">
      <c r="B32" s="69">
        <v>30</v>
      </c>
      <c r="C32" s="72"/>
      <c r="D32" s="73"/>
      <c r="F32" s="69">
        <v>30</v>
      </c>
      <c r="G32" s="72"/>
      <c r="H32" s="73"/>
    </row>
    <row r="33" spans="2:8" ht="14.5" customHeight="1">
      <c r="B33" s="69">
        <v>31</v>
      </c>
      <c r="C33" s="72"/>
      <c r="D33" s="73"/>
      <c r="F33" s="69">
        <v>31</v>
      </c>
      <c r="G33" s="72"/>
      <c r="H33" s="73"/>
    </row>
    <row r="34" spans="2:8" ht="14.5" customHeight="1">
      <c r="B34" s="69">
        <v>32</v>
      </c>
      <c r="C34" s="72"/>
      <c r="D34" s="73"/>
      <c r="F34" s="69">
        <v>32</v>
      </c>
      <c r="G34" s="72"/>
      <c r="H34" s="73"/>
    </row>
    <row r="35" spans="2:8" ht="14.5" customHeight="1">
      <c r="B35" s="69">
        <v>33</v>
      </c>
      <c r="C35" s="72"/>
      <c r="D35" s="73"/>
      <c r="F35" s="69">
        <v>33</v>
      </c>
      <c r="G35" s="72"/>
      <c r="H35" s="73"/>
    </row>
    <row r="36" spans="2:8" ht="14.5" customHeight="1">
      <c r="B36" s="69">
        <v>34</v>
      </c>
      <c r="C36" s="72"/>
      <c r="D36" s="73"/>
      <c r="F36" s="69">
        <v>34</v>
      </c>
      <c r="G36" s="72"/>
      <c r="H36" s="73"/>
    </row>
    <row r="37" spans="2:8" ht="14.5" customHeight="1">
      <c r="B37" s="69">
        <v>35</v>
      </c>
      <c r="C37" s="72"/>
      <c r="D37" s="73"/>
      <c r="F37" s="69">
        <v>35</v>
      </c>
      <c r="G37" s="72"/>
      <c r="H37" s="73"/>
    </row>
    <row r="38" spans="2:8" ht="14.5" customHeight="1">
      <c r="B38" s="69">
        <v>36</v>
      </c>
      <c r="C38" s="72"/>
      <c r="D38" s="73"/>
      <c r="F38" s="69">
        <v>36</v>
      </c>
      <c r="G38" s="72"/>
      <c r="H38" s="73"/>
    </row>
    <row r="39" spans="2:8" ht="14.5" customHeight="1">
      <c r="B39" s="69">
        <v>37</v>
      </c>
      <c r="C39" s="72"/>
      <c r="D39" s="73"/>
      <c r="F39" s="69">
        <v>37</v>
      </c>
      <c r="G39" s="72"/>
      <c r="H39" s="73"/>
    </row>
    <row r="40" spans="2:8" ht="14.5" customHeight="1">
      <c r="B40" s="69">
        <v>38</v>
      </c>
      <c r="C40" s="72"/>
      <c r="D40" s="73"/>
      <c r="F40" s="69">
        <v>38</v>
      </c>
      <c r="G40" s="72"/>
      <c r="H40" s="73"/>
    </row>
    <row r="41" spans="2:8" ht="14.5" customHeight="1">
      <c r="B41" s="69">
        <v>39</v>
      </c>
      <c r="C41" s="72"/>
      <c r="D41" s="73"/>
      <c r="F41" s="69">
        <v>39</v>
      </c>
      <c r="G41" s="72"/>
      <c r="H41" s="73"/>
    </row>
    <row r="42" spans="2:8" ht="14.5" customHeight="1">
      <c r="B42" s="69">
        <v>40</v>
      </c>
      <c r="C42" s="72"/>
      <c r="D42" s="73"/>
      <c r="F42" s="69">
        <v>40</v>
      </c>
      <c r="G42" s="72"/>
      <c r="H42" s="73"/>
    </row>
    <row r="43" spans="2:8" ht="14.5" customHeight="1">
      <c r="B43" s="69">
        <v>41</v>
      </c>
      <c r="C43" s="72"/>
      <c r="D43" s="73"/>
      <c r="F43" s="69">
        <v>41</v>
      </c>
      <c r="G43" s="72"/>
      <c r="H43" s="73"/>
    </row>
    <row r="44" spans="2:8" ht="14.5" customHeight="1">
      <c r="B44" s="69">
        <v>42</v>
      </c>
      <c r="C44" s="72"/>
      <c r="D44" s="73"/>
      <c r="F44" s="69">
        <v>42</v>
      </c>
      <c r="G44" s="72"/>
      <c r="H44" s="73"/>
    </row>
    <row r="45" spans="2:8" ht="14.5" customHeight="1">
      <c r="B45" s="69">
        <v>43</v>
      </c>
      <c r="C45" s="72"/>
      <c r="D45" s="73"/>
      <c r="F45" s="69">
        <v>43</v>
      </c>
      <c r="G45" s="72"/>
      <c r="H45" s="73"/>
    </row>
    <row r="46" spans="2:8" ht="14.5" customHeight="1">
      <c r="B46" s="69">
        <v>44</v>
      </c>
      <c r="C46" s="72"/>
      <c r="D46" s="73"/>
      <c r="F46" s="69">
        <v>44</v>
      </c>
      <c r="G46" s="72"/>
      <c r="H46" s="73"/>
    </row>
    <row r="47" spans="2:8" ht="14.5" customHeight="1">
      <c r="B47" s="69">
        <v>45</v>
      </c>
      <c r="C47" s="72"/>
      <c r="D47" s="73"/>
      <c r="F47" s="69">
        <v>45</v>
      </c>
      <c r="G47" s="72"/>
      <c r="H47" s="73"/>
    </row>
    <row r="48" spans="2:8" ht="14.5" customHeight="1">
      <c r="B48" s="69">
        <v>46</v>
      </c>
      <c r="C48" s="72"/>
      <c r="D48" s="73"/>
      <c r="F48" s="69">
        <v>46</v>
      </c>
      <c r="G48" s="72"/>
      <c r="H48" s="73"/>
    </row>
    <row r="49" spans="2:8" ht="14.5" customHeight="1" thickBot="1"/>
    <row r="50" spans="2:8" ht="19" thickBot="1">
      <c r="B50" s="61"/>
      <c r="C50" s="62" t="s">
        <v>182</v>
      </c>
      <c r="D50" s="63"/>
      <c r="F50" s="61"/>
      <c r="G50" s="62" t="s">
        <v>557</v>
      </c>
      <c r="H50" s="63"/>
    </row>
    <row r="51" spans="2:8" ht="16" thickBot="1">
      <c r="B51" s="65" t="s">
        <v>555</v>
      </c>
      <c r="C51" s="66" t="s">
        <v>21</v>
      </c>
      <c r="D51" s="68" t="s">
        <v>194</v>
      </c>
      <c r="F51" s="65" t="s">
        <v>555</v>
      </c>
      <c r="G51" s="66" t="s">
        <v>21</v>
      </c>
      <c r="H51" s="68" t="s">
        <v>194</v>
      </c>
    </row>
    <row r="52" spans="2:8" ht="14.5" customHeight="1">
      <c r="B52" s="69">
        <v>1</v>
      </c>
      <c r="C52" s="70" t="s">
        <v>103</v>
      </c>
      <c r="D52" s="137">
        <v>0.17916666666666667</v>
      </c>
      <c r="F52" s="69">
        <v>1</v>
      </c>
      <c r="G52" s="70" t="s">
        <v>1252</v>
      </c>
      <c r="H52" s="137">
        <v>0.18055555555555555</v>
      </c>
    </row>
    <row r="53" spans="2:8" ht="14.5" customHeight="1">
      <c r="B53" s="76">
        <v>2</v>
      </c>
      <c r="C53" s="72" t="s">
        <v>107</v>
      </c>
      <c r="D53" s="138">
        <v>0.18888888888888888</v>
      </c>
      <c r="F53" s="76">
        <v>2</v>
      </c>
      <c r="G53" s="72" t="s">
        <v>154</v>
      </c>
      <c r="H53" s="138">
        <v>0.18541666666666667</v>
      </c>
    </row>
    <row r="54" spans="2:8" ht="14.5" customHeight="1">
      <c r="B54" s="76">
        <v>3</v>
      </c>
      <c r="C54" s="72" t="s">
        <v>48</v>
      </c>
      <c r="D54" s="138">
        <v>0.19166666666666665</v>
      </c>
      <c r="F54" s="76">
        <v>3</v>
      </c>
      <c r="G54" s="72" t="s">
        <v>167</v>
      </c>
      <c r="H54" s="138">
        <v>0.18611111111111112</v>
      </c>
    </row>
    <row r="55" spans="2:8" ht="14.5" customHeight="1">
      <c r="B55" s="76">
        <v>4</v>
      </c>
      <c r="C55" s="72" t="s">
        <v>40</v>
      </c>
      <c r="D55" s="138">
        <v>0.20138888888888887</v>
      </c>
      <c r="F55" s="76">
        <v>4</v>
      </c>
      <c r="G55" s="72" t="s">
        <v>159</v>
      </c>
      <c r="H55" s="138">
        <v>0.19444444444444445</v>
      </c>
    </row>
    <row r="56" spans="2:8" ht="14.5" customHeight="1">
      <c r="B56" s="76">
        <v>5</v>
      </c>
      <c r="C56" s="72" t="s">
        <v>1272</v>
      </c>
      <c r="D56" s="138">
        <v>0.20625000000000002</v>
      </c>
      <c r="F56" s="76">
        <v>5</v>
      </c>
      <c r="G56" s="72" t="s">
        <v>180</v>
      </c>
      <c r="H56" s="138">
        <v>0.20833333333333334</v>
      </c>
    </row>
    <row r="57" spans="2:8" ht="14.5" customHeight="1">
      <c r="B57" s="76">
        <v>6</v>
      </c>
      <c r="C57" s="72" t="s">
        <v>594</v>
      </c>
      <c r="D57" s="138">
        <v>0.25</v>
      </c>
      <c r="F57" s="76">
        <v>6</v>
      </c>
      <c r="G57" s="72" t="s">
        <v>586</v>
      </c>
      <c r="H57" s="138">
        <v>0.20902777777777778</v>
      </c>
    </row>
    <row r="58" spans="2:8" ht="14.5" customHeight="1">
      <c r="B58" s="76">
        <v>7</v>
      </c>
      <c r="C58" s="72" t="s">
        <v>117</v>
      </c>
      <c r="D58" s="138">
        <v>0.32847222222222222</v>
      </c>
      <c r="F58" s="76">
        <v>7</v>
      </c>
      <c r="G58" s="72" t="s">
        <v>156</v>
      </c>
      <c r="H58" s="138">
        <v>0.20972222222222223</v>
      </c>
    </row>
    <row r="59" spans="2:8" ht="14.5" customHeight="1">
      <c r="B59" s="76">
        <v>8</v>
      </c>
      <c r="C59" s="72" t="s">
        <v>1255</v>
      </c>
      <c r="D59" s="138">
        <v>0.33263888888888887</v>
      </c>
      <c r="F59" s="76">
        <v>8</v>
      </c>
      <c r="G59" s="72" t="s">
        <v>1233</v>
      </c>
      <c r="H59" s="138">
        <v>0.23958333333333334</v>
      </c>
    </row>
    <row r="60" spans="2:8" ht="14.5" customHeight="1">
      <c r="B60" s="76">
        <v>9</v>
      </c>
      <c r="C60" s="72" t="s">
        <v>1281</v>
      </c>
      <c r="D60" s="138">
        <v>0.33958333333333335</v>
      </c>
      <c r="F60" s="76">
        <v>9</v>
      </c>
      <c r="G60" s="72" t="s">
        <v>595</v>
      </c>
      <c r="H60" s="138">
        <v>0.27708333333333335</v>
      </c>
    </row>
    <row r="61" spans="2:8" ht="14.5" customHeight="1">
      <c r="B61" s="69">
        <v>10</v>
      </c>
      <c r="C61" s="70"/>
      <c r="D61" s="71"/>
      <c r="F61" s="69">
        <v>10</v>
      </c>
      <c r="G61" s="70" t="s">
        <v>171</v>
      </c>
      <c r="H61" s="137">
        <v>0.34375</v>
      </c>
    </row>
    <row r="62" spans="2:8" ht="14.5" customHeight="1">
      <c r="B62" s="76">
        <v>11</v>
      </c>
      <c r="C62" s="72"/>
      <c r="D62" s="73"/>
      <c r="F62" s="76">
        <v>11</v>
      </c>
      <c r="G62" s="72" t="s">
        <v>166</v>
      </c>
      <c r="H62" s="138">
        <v>0.3444444444444445</v>
      </c>
    </row>
    <row r="63" spans="2:8" ht="14.5" customHeight="1">
      <c r="B63" s="76">
        <v>12</v>
      </c>
      <c r="C63" s="72"/>
      <c r="D63" s="73"/>
      <c r="F63" s="76">
        <v>12</v>
      </c>
      <c r="G63" s="72"/>
      <c r="H63" s="73"/>
    </row>
    <row r="64" spans="2:8" ht="14.5" customHeight="1">
      <c r="B64" s="76">
        <v>13</v>
      </c>
      <c r="C64" s="72"/>
      <c r="D64" s="73"/>
      <c r="F64" s="76">
        <v>13</v>
      </c>
      <c r="G64" s="72"/>
      <c r="H64" s="73"/>
    </row>
    <row r="65" spans="2:8" ht="14.5" customHeight="1">
      <c r="B65" s="76">
        <v>14</v>
      </c>
      <c r="C65" s="72"/>
      <c r="D65" s="73"/>
      <c r="F65" s="76">
        <v>14</v>
      </c>
      <c r="G65" s="72"/>
      <c r="H65" s="73"/>
    </row>
    <row r="66" spans="2:8" ht="14.5" customHeight="1">
      <c r="B66" s="76">
        <v>15</v>
      </c>
      <c r="C66" s="72"/>
      <c r="D66" s="73"/>
      <c r="F66" s="76">
        <v>15</v>
      </c>
      <c r="G66" s="72"/>
      <c r="H66" s="73"/>
    </row>
    <row r="67" spans="2:8" ht="14.5" customHeight="1">
      <c r="B67" s="76">
        <v>16</v>
      </c>
      <c r="C67" s="72"/>
      <c r="D67" s="73"/>
      <c r="F67" s="76">
        <v>16</v>
      </c>
      <c r="G67" s="72"/>
      <c r="H67" s="73"/>
    </row>
    <row r="68" spans="2:8" ht="14.5" customHeight="1">
      <c r="B68" s="76">
        <v>17</v>
      </c>
      <c r="C68" s="72"/>
      <c r="D68" s="73"/>
      <c r="F68" s="76">
        <v>17</v>
      </c>
      <c r="G68" s="72"/>
      <c r="H68" s="73"/>
    </row>
    <row r="69" spans="2:8" ht="14.5" customHeight="1">
      <c r="B69" s="76">
        <v>18</v>
      </c>
      <c r="C69" s="72"/>
      <c r="D69" s="73"/>
      <c r="F69" s="76">
        <v>18</v>
      </c>
      <c r="G69" s="72"/>
      <c r="H69" s="73"/>
    </row>
    <row r="70" spans="2:8" ht="14.5" customHeight="1">
      <c r="B70" s="69">
        <v>19</v>
      </c>
      <c r="C70" s="70"/>
      <c r="D70" s="71"/>
      <c r="F70" s="69">
        <v>19</v>
      </c>
      <c r="G70" s="70"/>
      <c r="H70" s="71"/>
    </row>
    <row r="71" spans="2:8" ht="14.5" customHeight="1">
      <c r="B71" s="76">
        <v>20</v>
      </c>
      <c r="C71" s="72"/>
      <c r="D71" s="73"/>
      <c r="F71" s="76">
        <v>20</v>
      </c>
      <c r="G71" s="72"/>
      <c r="H71" s="73"/>
    </row>
    <row r="72" spans="2:8" ht="14.5" customHeight="1">
      <c r="B72" s="76">
        <v>21</v>
      </c>
      <c r="C72" s="72"/>
      <c r="D72" s="73"/>
      <c r="F72" s="76">
        <v>21</v>
      </c>
      <c r="G72" s="72"/>
      <c r="H72" s="73"/>
    </row>
    <row r="73" spans="2:8" ht="14.5" customHeight="1">
      <c r="B73" s="76">
        <v>22</v>
      </c>
      <c r="C73" s="72"/>
      <c r="D73" s="73"/>
      <c r="F73" s="76">
        <v>22</v>
      </c>
      <c r="G73" s="72"/>
      <c r="H73" s="73"/>
    </row>
    <row r="74" spans="2:8" ht="14.5" customHeight="1">
      <c r="B74" s="76">
        <v>23</v>
      </c>
      <c r="C74" s="72"/>
      <c r="D74" s="73"/>
      <c r="F74" s="76">
        <v>23</v>
      </c>
      <c r="G74" s="72"/>
      <c r="H74" s="73"/>
    </row>
    <row r="75" spans="2:8" ht="14.5" customHeight="1">
      <c r="B75" s="76">
        <v>24</v>
      </c>
      <c r="C75" s="72"/>
      <c r="D75" s="73"/>
      <c r="F75" s="76">
        <v>24</v>
      </c>
      <c r="G75" s="72"/>
      <c r="H75" s="77"/>
    </row>
    <row r="76" spans="2:8" ht="14.5" customHeight="1">
      <c r="B76" s="76">
        <v>25</v>
      </c>
      <c r="C76" s="72"/>
      <c r="D76" s="73"/>
      <c r="F76" s="76">
        <v>25</v>
      </c>
      <c r="G76" s="72"/>
      <c r="H76" s="73"/>
    </row>
    <row r="77" spans="2:8" ht="14.5" customHeight="1">
      <c r="B77" s="76">
        <v>26</v>
      </c>
      <c r="C77" s="72"/>
      <c r="D77" s="73"/>
      <c r="F77" s="76">
        <v>26</v>
      </c>
      <c r="G77" s="72"/>
      <c r="H77" s="73"/>
    </row>
    <row r="78" spans="2:8" ht="14.5" customHeight="1">
      <c r="B78" s="76">
        <v>27</v>
      </c>
      <c r="C78" s="72"/>
      <c r="D78" s="73"/>
      <c r="F78" s="76">
        <v>27</v>
      </c>
      <c r="G78" s="72"/>
      <c r="H78" s="73"/>
    </row>
    <row r="79" spans="2:8" ht="14.5" customHeight="1">
      <c r="B79" s="69">
        <v>28</v>
      </c>
      <c r="C79" s="70"/>
      <c r="D79" s="71"/>
      <c r="F79" s="69">
        <v>28</v>
      </c>
      <c r="G79" s="70"/>
      <c r="H79" s="71"/>
    </row>
    <row r="80" spans="2:8" ht="14.5" customHeight="1">
      <c r="B80" s="76">
        <v>29</v>
      </c>
      <c r="C80" s="72"/>
      <c r="D80" s="73"/>
      <c r="F80" s="76">
        <v>29</v>
      </c>
      <c r="G80" s="72"/>
      <c r="H80" s="73"/>
    </row>
    <row r="81" spans="2:8" ht="14.5" customHeight="1">
      <c r="B81" s="76">
        <v>30</v>
      </c>
      <c r="C81" s="72"/>
      <c r="D81" s="73"/>
      <c r="F81" s="76">
        <v>30</v>
      </c>
      <c r="G81" s="72"/>
      <c r="H81" s="73"/>
    </row>
    <row r="82" spans="2:8" ht="14.5" customHeight="1">
      <c r="B82" s="76">
        <v>31</v>
      </c>
      <c r="C82" s="72"/>
      <c r="D82" s="73"/>
      <c r="F82" s="76">
        <v>31</v>
      </c>
      <c r="G82" s="72"/>
      <c r="H82" s="73"/>
    </row>
    <row r="83" spans="2:8" ht="14.5" customHeight="1">
      <c r="B83" s="76">
        <v>32</v>
      </c>
      <c r="C83" s="72"/>
      <c r="D83" s="73"/>
      <c r="F83" s="76">
        <v>32</v>
      </c>
      <c r="G83" s="72"/>
      <c r="H83" s="73"/>
    </row>
    <row r="84" spans="2:8" ht="14.5" customHeight="1">
      <c r="B84" s="76">
        <v>33</v>
      </c>
      <c r="C84" s="72"/>
      <c r="D84" s="73"/>
      <c r="F84" s="76">
        <v>33</v>
      </c>
      <c r="G84" s="72"/>
      <c r="H84" s="73"/>
    </row>
    <row r="85" spans="2:8" ht="14.5" customHeight="1">
      <c r="B85" s="76">
        <v>34</v>
      </c>
      <c r="C85" s="72"/>
      <c r="D85" s="73"/>
      <c r="F85" s="76">
        <v>34</v>
      </c>
      <c r="G85" s="72"/>
      <c r="H85" s="73"/>
    </row>
    <row r="86" spans="2:8" ht="14.5" customHeight="1">
      <c r="B86" s="76">
        <v>35</v>
      </c>
      <c r="C86" s="72"/>
      <c r="D86" s="73"/>
      <c r="F86" s="76">
        <v>35</v>
      </c>
      <c r="G86" s="72"/>
      <c r="H86" s="73"/>
    </row>
    <row r="87" spans="2:8" ht="14.5" customHeight="1">
      <c r="B87" s="76">
        <v>36</v>
      </c>
      <c r="C87" s="72"/>
      <c r="D87" s="73"/>
      <c r="F87" s="76">
        <v>36</v>
      </c>
      <c r="G87" s="72"/>
      <c r="H87" s="73"/>
    </row>
    <row r="88" spans="2:8" ht="14.5" customHeight="1">
      <c r="B88" s="69">
        <v>37</v>
      </c>
      <c r="C88" s="70"/>
      <c r="D88" s="71"/>
      <c r="F88" s="69">
        <v>37</v>
      </c>
      <c r="G88" s="70"/>
      <c r="H88" s="71"/>
    </row>
    <row r="89" spans="2:8" ht="14.5" customHeight="1">
      <c r="B89" s="76">
        <v>38</v>
      </c>
      <c r="C89" s="72"/>
      <c r="D89" s="73"/>
      <c r="F89" s="76">
        <v>38</v>
      </c>
      <c r="G89" s="72"/>
      <c r="H89" s="73"/>
    </row>
    <row r="90" spans="2:8" ht="14.5" customHeight="1">
      <c r="B90" s="76">
        <v>39</v>
      </c>
      <c r="C90" s="72"/>
      <c r="D90" s="73"/>
      <c r="F90" s="76">
        <v>39</v>
      </c>
      <c r="G90" s="72"/>
      <c r="H90" s="73"/>
    </row>
    <row r="91" spans="2:8" ht="14.5" customHeight="1">
      <c r="B91" s="76">
        <v>40</v>
      </c>
      <c r="C91" s="72"/>
      <c r="D91" s="73"/>
      <c r="F91" s="76">
        <v>40</v>
      </c>
      <c r="G91" s="72"/>
      <c r="H91" s="73"/>
    </row>
    <row r="92" spans="2:8" ht="14.5" customHeight="1">
      <c r="B92" s="76">
        <v>41</v>
      </c>
      <c r="C92" s="72"/>
      <c r="D92" s="73"/>
      <c r="F92" s="76">
        <v>41</v>
      </c>
      <c r="G92" s="72"/>
      <c r="H92" s="73"/>
    </row>
    <row r="93" spans="2:8" ht="14.5" customHeight="1">
      <c r="B93" s="76">
        <v>42</v>
      </c>
      <c r="C93" s="72"/>
      <c r="D93" s="73"/>
      <c r="F93" s="76">
        <v>42</v>
      </c>
      <c r="G93" s="72"/>
      <c r="H93" s="73"/>
    </row>
    <row r="94" spans="2:8" ht="14.5" customHeight="1">
      <c r="B94" s="76">
        <v>43</v>
      </c>
      <c r="C94" s="72"/>
      <c r="D94" s="73"/>
      <c r="F94" s="76">
        <v>43</v>
      </c>
      <c r="G94" s="72"/>
      <c r="H94" s="73"/>
    </row>
    <row r="95" spans="2:8" ht="14.5" customHeight="1">
      <c r="B95" s="76">
        <v>44</v>
      </c>
      <c r="C95" s="72"/>
      <c r="D95" s="73"/>
      <c r="F95" s="76">
        <v>44</v>
      </c>
      <c r="G95" s="72"/>
      <c r="H95" s="73"/>
    </row>
    <row r="96" spans="2:8" ht="14.5" customHeight="1">
      <c r="B96" s="76">
        <v>45</v>
      </c>
      <c r="C96" s="72"/>
      <c r="D96" s="73"/>
      <c r="F96" s="76">
        <v>45</v>
      </c>
      <c r="G96" s="72"/>
      <c r="H96" s="73"/>
    </row>
    <row r="97" spans="2:8" ht="14.5" customHeight="1">
      <c r="B97" s="76">
        <v>46</v>
      </c>
      <c r="C97" s="72"/>
      <c r="D97" s="73"/>
      <c r="F97" s="76">
        <v>46</v>
      </c>
      <c r="G97" s="72"/>
      <c r="H97" s="73"/>
    </row>
    <row r="98" spans="2:8" ht="14.5" customHeight="1" thickBot="1"/>
    <row r="99" spans="2:8" ht="19" thickBot="1">
      <c r="B99" s="61"/>
      <c r="C99" s="62" t="s">
        <v>566</v>
      </c>
      <c r="D99" s="63"/>
      <c r="F99" s="61"/>
      <c r="G99" s="62" t="s">
        <v>565</v>
      </c>
      <c r="H99" s="63"/>
    </row>
    <row r="100" spans="2:8" ht="16" thickBot="1">
      <c r="B100" s="65" t="s">
        <v>555</v>
      </c>
      <c r="C100" s="66" t="s">
        <v>21</v>
      </c>
      <c r="D100" s="68" t="s">
        <v>194</v>
      </c>
      <c r="F100" s="65" t="s">
        <v>555</v>
      </c>
      <c r="G100" s="66" t="s">
        <v>21</v>
      </c>
      <c r="H100" s="68" t="s">
        <v>194</v>
      </c>
    </row>
    <row r="101" spans="2:8" ht="14.5" customHeight="1">
      <c r="B101" s="69">
        <v>1</v>
      </c>
      <c r="C101" s="70" t="s">
        <v>201</v>
      </c>
      <c r="D101" s="137">
        <v>0.25347222222222221</v>
      </c>
      <c r="F101" s="69">
        <v>1</v>
      </c>
      <c r="G101" s="70" t="s">
        <v>206</v>
      </c>
      <c r="H101" s="137">
        <v>0.31597222222222221</v>
      </c>
    </row>
    <row r="102" spans="2:8" ht="14.5" customHeight="1">
      <c r="B102" s="76">
        <v>2</v>
      </c>
      <c r="C102" s="72" t="s">
        <v>255</v>
      </c>
      <c r="D102" s="138">
        <v>0.26111111111111113</v>
      </c>
      <c r="F102" s="76">
        <v>2</v>
      </c>
      <c r="G102" s="72" t="s">
        <v>199</v>
      </c>
      <c r="H102" s="138">
        <v>0.33194444444444443</v>
      </c>
    </row>
    <row r="103" spans="2:8" ht="14.5" customHeight="1">
      <c r="B103" s="76">
        <v>3</v>
      </c>
      <c r="C103" s="72" t="s">
        <v>203</v>
      </c>
      <c r="D103" s="138">
        <v>0.29930555555555555</v>
      </c>
      <c r="F103" s="76">
        <v>3</v>
      </c>
      <c r="G103" s="72" t="s">
        <v>197</v>
      </c>
      <c r="H103" s="138">
        <v>0.33888888888888885</v>
      </c>
    </row>
    <row r="104" spans="2:8" ht="14.5" customHeight="1">
      <c r="B104" s="76">
        <v>4</v>
      </c>
      <c r="C104" s="72" t="s">
        <v>209</v>
      </c>
      <c r="D104" s="138">
        <v>0.31944444444444448</v>
      </c>
      <c r="F104" s="76">
        <v>4</v>
      </c>
      <c r="G104" s="72" t="s">
        <v>290</v>
      </c>
      <c r="H104" s="138">
        <v>0.39999999999999997</v>
      </c>
    </row>
    <row r="105" spans="2:8" ht="14.5" customHeight="1">
      <c r="B105" s="76">
        <v>5</v>
      </c>
      <c r="C105" s="72" t="s">
        <v>212</v>
      </c>
      <c r="D105" s="138">
        <v>0.49652777777777773</v>
      </c>
      <c r="F105" s="76">
        <v>5</v>
      </c>
      <c r="G105" s="72" t="s">
        <v>596</v>
      </c>
      <c r="H105" s="138">
        <v>0.4152777777777778</v>
      </c>
    </row>
    <row r="106" spans="2:8" ht="14.5" customHeight="1">
      <c r="B106" s="76">
        <v>6</v>
      </c>
      <c r="C106" s="72" t="s">
        <v>1273</v>
      </c>
      <c r="D106" s="138">
        <v>0.49652777777777773</v>
      </c>
      <c r="F106" s="76">
        <v>6</v>
      </c>
      <c r="G106" s="72" t="s">
        <v>168</v>
      </c>
      <c r="H106" s="138">
        <v>0.44444444444444442</v>
      </c>
    </row>
    <row r="107" spans="2:8" ht="14.5" customHeight="1">
      <c r="B107" s="76">
        <v>7</v>
      </c>
      <c r="C107" s="72"/>
      <c r="D107" s="73"/>
      <c r="F107" s="76">
        <v>7</v>
      </c>
      <c r="G107" s="72" t="s">
        <v>210</v>
      </c>
      <c r="H107" s="138">
        <v>0.44791666666666669</v>
      </c>
    </row>
    <row r="108" spans="2:8" ht="14.5" customHeight="1">
      <c r="B108" s="76">
        <v>8</v>
      </c>
      <c r="C108" s="72"/>
      <c r="D108" s="73"/>
      <c r="F108" s="76">
        <v>8</v>
      </c>
      <c r="G108" s="72"/>
      <c r="H108" s="73"/>
    </row>
    <row r="109" spans="2:8" ht="14.5" customHeight="1">
      <c r="B109" s="76">
        <v>9</v>
      </c>
      <c r="C109" s="72"/>
      <c r="D109" s="73"/>
      <c r="F109" s="76">
        <v>9</v>
      </c>
      <c r="G109" s="72"/>
      <c r="H109" s="73"/>
    </row>
    <row r="110" spans="2:8" ht="14.5" customHeight="1">
      <c r="B110" s="76">
        <v>10</v>
      </c>
      <c r="C110" s="70"/>
      <c r="D110" s="71"/>
      <c r="F110" s="76">
        <v>10</v>
      </c>
      <c r="G110" s="70"/>
      <c r="H110" s="71"/>
    </row>
    <row r="111" spans="2:8" ht="14.5" customHeight="1">
      <c r="B111" s="76">
        <v>11</v>
      </c>
      <c r="C111" s="70"/>
      <c r="D111" s="71"/>
      <c r="F111" s="76">
        <v>11</v>
      </c>
      <c r="G111" s="70"/>
      <c r="H111" s="71"/>
    </row>
    <row r="112" spans="2:8" ht="14.5" customHeight="1">
      <c r="B112" s="76">
        <v>12</v>
      </c>
      <c r="C112" s="70"/>
      <c r="D112" s="71"/>
      <c r="F112" s="76">
        <v>12</v>
      </c>
      <c r="G112" s="70"/>
      <c r="H112" s="71"/>
    </row>
    <row r="113" spans="2:8" ht="14.5" customHeight="1">
      <c r="B113" s="76">
        <v>13</v>
      </c>
      <c r="C113" s="70"/>
      <c r="D113" s="71"/>
      <c r="F113" s="76">
        <v>13</v>
      </c>
      <c r="G113" s="70"/>
      <c r="H113" s="71"/>
    </row>
    <row r="114" spans="2:8" ht="14.5" customHeight="1">
      <c r="B114" s="76">
        <v>14</v>
      </c>
      <c r="C114" s="70"/>
      <c r="D114" s="71"/>
      <c r="F114" s="76">
        <v>14</v>
      </c>
      <c r="G114" s="70"/>
      <c r="H114" s="71"/>
    </row>
    <row r="115" spans="2:8" ht="14.5" customHeight="1">
      <c r="B115" s="76">
        <v>15</v>
      </c>
      <c r="C115" s="70"/>
      <c r="D115" s="71"/>
      <c r="F115" s="76">
        <v>15</v>
      </c>
      <c r="G115" s="70"/>
      <c r="H115" s="71"/>
    </row>
    <row r="116" spans="2:8" ht="14.5" customHeight="1">
      <c r="B116" s="76">
        <v>16</v>
      </c>
      <c r="C116" s="70"/>
      <c r="D116" s="71"/>
      <c r="F116" s="76">
        <v>16</v>
      </c>
      <c r="G116" s="70"/>
      <c r="H116" s="71"/>
    </row>
    <row r="117" spans="2:8" ht="14.5" customHeight="1">
      <c r="B117" s="76">
        <v>17</v>
      </c>
      <c r="C117" s="72"/>
      <c r="D117" s="73"/>
      <c r="F117" s="76">
        <v>17</v>
      </c>
      <c r="G117" s="72"/>
      <c r="H117" s="73"/>
    </row>
    <row r="118" spans="2:8" ht="14.5" customHeight="1">
      <c r="B118" s="76">
        <v>18</v>
      </c>
      <c r="C118" s="72"/>
      <c r="D118" s="73"/>
      <c r="F118" s="76">
        <v>18</v>
      </c>
      <c r="G118" s="72"/>
      <c r="H118" s="73"/>
    </row>
    <row r="119" spans="2:8" ht="14.5" customHeight="1">
      <c r="B119" s="76">
        <v>19</v>
      </c>
      <c r="C119" s="72"/>
      <c r="D119" s="73"/>
      <c r="F119" s="76">
        <v>19</v>
      </c>
      <c r="G119" s="72"/>
      <c r="H119" s="73"/>
    </row>
    <row r="120" spans="2:8" ht="14.5" customHeight="1">
      <c r="B120" s="76">
        <v>20</v>
      </c>
      <c r="C120" s="72"/>
      <c r="D120" s="73"/>
      <c r="F120" s="76">
        <v>20</v>
      </c>
      <c r="G120" s="72"/>
      <c r="H120" s="73"/>
    </row>
    <row r="121" spans="2:8" ht="14.5" customHeight="1">
      <c r="B121" s="76">
        <v>21</v>
      </c>
      <c r="C121" s="72"/>
      <c r="D121" s="73"/>
      <c r="F121" s="76">
        <v>21</v>
      </c>
      <c r="G121" s="72"/>
      <c r="H121" s="73"/>
    </row>
    <row r="122" spans="2:8" ht="14.5" customHeight="1">
      <c r="B122" s="76">
        <v>22</v>
      </c>
      <c r="C122" s="72"/>
      <c r="D122" s="73"/>
      <c r="F122" s="76">
        <v>22</v>
      </c>
      <c r="G122" s="72"/>
      <c r="H122" s="73"/>
    </row>
    <row r="123" spans="2:8" ht="14.5" customHeight="1" thickBot="1"/>
    <row r="124" spans="2:8" ht="19" thickBot="1">
      <c r="B124" s="61"/>
      <c r="C124" s="62" t="s">
        <v>322</v>
      </c>
      <c r="D124" s="63"/>
      <c r="F124" s="61"/>
      <c r="G124" s="62" t="s">
        <v>323</v>
      </c>
      <c r="H124" s="63"/>
    </row>
    <row r="125" spans="2:8" ht="16" thickBot="1">
      <c r="B125" s="65" t="s">
        <v>555</v>
      </c>
      <c r="C125" s="66" t="s">
        <v>21</v>
      </c>
      <c r="D125" s="68" t="s">
        <v>194</v>
      </c>
      <c r="F125" s="65" t="s">
        <v>555</v>
      </c>
      <c r="G125" s="66" t="s">
        <v>21</v>
      </c>
      <c r="H125" s="68" t="s">
        <v>194</v>
      </c>
    </row>
    <row r="126" spans="2:8" ht="14.5" customHeight="1">
      <c r="B126" s="69">
        <v>1</v>
      </c>
      <c r="C126" s="70" t="s">
        <v>315</v>
      </c>
      <c r="D126" s="137">
        <v>0.4458333333333333</v>
      </c>
      <c r="F126" s="69">
        <v>1</v>
      </c>
      <c r="G126" s="70"/>
      <c r="H126" s="71"/>
    </row>
    <row r="127" spans="2:8" ht="14.5" customHeight="1">
      <c r="B127" s="76">
        <v>2</v>
      </c>
      <c r="C127" s="72" t="s">
        <v>589</v>
      </c>
      <c r="D127" s="138">
        <v>0.48541666666666666</v>
      </c>
      <c r="F127" s="76">
        <v>2</v>
      </c>
      <c r="G127" s="72"/>
      <c r="H127" s="73"/>
    </row>
    <row r="128" spans="2:8" ht="14.5" customHeight="1">
      <c r="B128" s="76">
        <v>3</v>
      </c>
      <c r="C128" s="72"/>
      <c r="D128" s="73"/>
      <c r="F128" s="76">
        <v>3</v>
      </c>
      <c r="G128" s="72"/>
      <c r="H128" s="73"/>
    </row>
    <row r="129" spans="2:8" ht="14.5" customHeight="1">
      <c r="B129" s="76">
        <v>4</v>
      </c>
      <c r="C129" s="72"/>
      <c r="D129" s="73"/>
      <c r="F129" s="76">
        <v>4</v>
      </c>
      <c r="G129" s="72"/>
      <c r="H129" s="73"/>
    </row>
    <row r="130" spans="2:8" ht="14.5" customHeight="1">
      <c r="B130" s="76">
        <v>5</v>
      </c>
      <c r="C130" s="72"/>
      <c r="D130" s="73"/>
      <c r="F130" s="76">
        <v>5</v>
      </c>
      <c r="G130" s="72"/>
      <c r="H130" s="73"/>
    </row>
    <row r="131" spans="2:8" ht="14.5" customHeight="1">
      <c r="B131" s="76">
        <v>6</v>
      </c>
      <c r="C131" s="72"/>
      <c r="D131" s="73"/>
      <c r="F131" s="76">
        <v>6</v>
      </c>
      <c r="G131" s="72"/>
      <c r="H131" s="73"/>
    </row>
    <row r="132" spans="2:8" ht="14.5" customHeight="1">
      <c r="B132" s="76">
        <v>7</v>
      </c>
      <c r="C132" s="72"/>
      <c r="D132" s="73"/>
      <c r="F132" s="76">
        <v>7</v>
      </c>
      <c r="G132" s="72"/>
      <c r="H132" s="73"/>
    </row>
    <row r="133" spans="2:8" ht="14.5" customHeight="1">
      <c r="B133" s="76">
        <v>8</v>
      </c>
      <c r="C133" s="72"/>
      <c r="D133" s="73"/>
      <c r="F133" s="76">
        <v>8</v>
      </c>
      <c r="G133" s="72"/>
      <c r="H133" s="73"/>
    </row>
    <row r="134" spans="2:8" ht="14.5" customHeight="1">
      <c r="B134" s="76">
        <v>9</v>
      </c>
      <c r="C134" s="72"/>
      <c r="D134" s="73"/>
      <c r="F134" s="76">
        <v>9</v>
      </c>
      <c r="G134" s="72"/>
      <c r="H134" s="73"/>
    </row>
    <row r="135" spans="2:8" ht="14.5" customHeight="1">
      <c r="B135" s="76">
        <v>10</v>
      </c>
      <c r="C135" s="72"/>
      <c r="D135" s="73"/>
      <c r="F135" s="76">
        <v>10</v>
      </c>
      <c r="G135" s="72"/>
      <c r="H135" s="73"/>
    </row>
    <row r="136" spans="2:8" ht="14.5" customHeight="1">
      <c r="B136" s="76">
        <v>11</v>
      </c>
      <c r="C136" s="72"/>
      <c r="D136" s="73"/>
      <c r="F136" s="76">
        <v>11</v>
      </c>
      <c r="G136" s="72"/>
      <c r="H136" s="73"/>
    </row>
    <row r="137" spans="2:8" ht="14.5" customHeight="1">
      <c r="B137" s="76">
        <v>12</v>
      </c>
      <c r="C137" s="72"/>
      <c r="D137" s="73"/>
      <c r="F137" s="76">
        <v>12</v>
      </c>
      <c r="G137" s="72"/>
      <c r="H137" s="73"/>
    </row>
    <row r="138" spans="2:8" ht="14.5" customHeight="1">
      <c r="B138" s="76">
        <v>13</v>
      </c>
      <c r="C138" s="72"/>
      <c r="D138" s="73"/>
      <c r="F138" s="76">
        <v>13</v>
      </c>
      <c r="G138" s="72"/>
      <c r="H138" s="73"/>
    </row>
    <row r="139" spans="2:8" ht="14.5" customHeight="1">
      <c r="B139" s="76">
        <v>14</v>
      </c>
      <c r="C139" s="72"/>
      <c r="D139" s="73"/>
      <c r="F139" s="76">
        <v>14</v>
      </c>
      <c r="G139" s="72"/>
      <c r="H139" s="73"/>
    </row>
    <row r="140" spans="2:8" ht="14.5" customHeight="1">
      <c r="B140" s="76">
        <v>15</v>
      </c>
      <c r="C140" s="72"/>
      <c r="D140" s="73"/>
      <c r="F140" s="76">
        <v>15</v>
      </c>
      <c r="G140" s="72"/>
      <c r="H140" s="73"/>
    </row>
    <row r="141" spans="2:8" ht="14.5" customHeight="1">
      <c r="B141" s="76">
        <v>16</v>
      </c>
      <c r="C141" s="70"/>
      <c r="D141" s="71"/>
      <c r="F141" s="76">
        <v>16</v>
      </c>
      <c r="G141" s="70"/>
      <c r="H141" s="71"/>
    </row>
    <row r="142" spans="2:8" ht="14.5" customHeight="1">
      <c r="B142" s="76">
        <v>17</v>
      </c>
      <c r="C142" s="72"/>
      <c r="D142" s="73"/>
      <c r="F142" s="76">
        <v>17</v>
      </c>
      <c r="G142" s="72"/>
      <c r="H142" s="73"/>
    </row>
    <row r="143" spans="2:8" ht="14.5" customHeight="1">
      <c r="B143" s="76">
        <v>18</v>
      </c>
      <c r="C143" s="72"/>
      <c r="D143" s="73"/>
      <c r="F143" s="76">
        <v>18</v>
      </c>
      <c r="G143" s="72"/>
      <c r="H143" s="73"/>
    </row>
    <row r="144" spans="2:8" ht="14.5" customHeight="1">
      <c r="B144" s="76">
        <v>19</v>
      </c>
      <c r="C144" s="72"/>
      <c r="D144" s="73"/>
      <c r="F144" s="76">
        <v>19</v>
      </c>
      <c r="G144" s="72"/>
      <c r="H144" s="73"/>
    </row>
    <row r="145" spans="2:8" ht="14.5" customHeight="1">
      <c r="B145" s="76">
        <v>20</v>
      </c>
      <c r="C145" s="72"/>
      <c r="D145" s="73"/>
      <c r="F145" s="76">
        <v>20</v>
      </c>
      <c r="G145" s="72"/>
      <c r="H145" s="73"/>
    </row>
    <row r="146" spans="2:8" ht="14.5" customHeight="1">
      <c r="B146" s="76">
        <v>21</v>
      </c>
      <c r="C146" s="72"/>
      <c r="D146" s="73"/>
      <c r="F146" s="76">
        <v>21</v>
      </c>
      <c r="G146" s="72"/>
      <c r="H146" s="73"/>
    </row>
    <row r="147" spans="2:8" ht="14.5" customHeight="1" thickBot="1"/>
    <row r="148" spans="2:8" ht="19" thickBot="1">
      <c r="B148" s="61"/>
      <c r="C148" s="62" t="s">
        <v>357</v>
      </c>
      <c r="D148" s="63"/>
      <c r="F148" s="61"/>
      <c r="G148" s="62" t="s">
        <v>376</v>
      </c>
      <c r="H148" s="63"/>
    </row>
    <row r="149" spans="2:8" ht="16" thickBot="1">
      <c r="B149" s="65" t="s">
        <v>555</v>
      </c>
      <c r="C149" s="66" t="s">
        <v>21</v>
      </c>
      <c r="D149" s="68" t="s">
        <v>194</v>
      </c>
      <c r="F149" s="65" t="s">
        <v>555</v>
      </c>
      <c r="G149" s="66" t="s">
        <v>21</v>
      </c>
      <c r="H149" s="68" t="s">
        <v>194</v>
      </c>
    </row>
    <row r="150" spans="2:8" ht="14.5" customHeight="1">
      <c r="B150" s="69">
        <v>1</v>
      </c>
      <c r="C150" s="70" t="s">
        <v>351</v>
      </c>
      <c r="D150" s="137">
        <v>0.54861111111111105</v>
      </c>
      <c r="F150" s="69">
        <v>1</v>
      </c>
      <c r="G150" s="70"/>
      <c r="H150" s="71"/>
    </row>
    <row r="151" spans="2:8" ht="14.5" customHeight="1">
      <c r="B151" s="76">
        <v>2</v>
      </c>
      <c r="C151" s="72"/>
      <c r="D151" s="73"/>
      <c r="F151" s="76">
        <v>2</v>
      </c>
      <c r="G151" s="72"/>
      <c r="H151" s="73"/>
    </row>
    <row r="152" spans="2:8" ht="14.5" customHeight="1">
      <c r="B152" s="76">
        <v>3</v>
      </c>
      <c r="C152" s="72"/>
      <c r="D152" s="73"/>
      <c r="F152" s="76">
        <v>3</v>
      </c>
      <c r="G152" s="72"/>
      <c r="H152" s="73"/>
    </row>
    <row r="153" spans="2:8" ht="14.5" customHeight="1">
      <c r="B153" s="76">
        <v>4</v>
      </c>
      <c r="C153" s="72"/>
      <c r="D153" s="73"/>
      <c r="F153" s="76">
        <v>4</v>
      </c>
      <c r="G153" s="72"/>
      <c r="H153" s="73"/>
    </row>
    <row r="154" spans="2:8" ht="14.5" customHeight="1">
      <c r="B154" s="76">
        <v>5</v>
      </c>
      <c r="C154" s="72"/>
      <c r="D154" s="73"/>
      <c r="F154" s="76">
        <v>5</v>
      </c>
      <c r="G154" s="72"/>
      <c r="H154" s="73"/>
    </row>
    <row r="155" spans="2:8" ht="14.5" customHeight="1">
      <c r="B155" s="76">
        <v>6</v>
      </c>
      <c r="C155" s="72"/>
      <c r="D155" s="73"/>
      <c r="F155" s="76">
        <v>6</v>
      </c>
      <c r="G155" s="72"/>
      <c r="H155" s="73"/>
    </row>
    <row r="156" spans="2:8" ht="14.5" customHeight="1">
      <c r="B156" s="76">
        <v>7</v>
      </c>
      <c r="C156" s="72"/>
      <c r="D156" s="73"/>
      <c r="F156" s="76">
        <v>7</v>
      </c>
      <c r="G156" s="72"/>
      <c r="H156" s="73"/>
    </row>
    <row r="157" spans="2:8" ht="14.5" customHeight="1">
      <c r="B157" s="76">
        <v>8</v>
      </c>
      <c r="C157" s="72"/>
      <c r="D157" s="73"/>
      <c r="F157" s="76">
        <v>8</v>
      </c>
      <c r="G157" s="72"/>
      <c r="H157" s="73"/>
    </row>
    <row r="158" spans="2:8" ht="14.5" customHeight="1">
      <c r="B158" s="76">
        <v>9</v>
      </c>
      <c r="C158" s="72"/>
      <c r="D158" s="73"/>
      <c r="F158" s="76">
        <v>9</v>
      </c>
      <c r="G158" s="72"/>
      <c r="H158" s="73"/>
    </row>
    <row r="159" spans="2:8" ht="14.5" customHeight="1">
      <c r="B159" s="76">
        <v>10</v>
      </c>
      <c r="C159" s="72"/>
      <c r="D159" s="73"/>
      <c r="F159" s="76">
        <v>10</v>
      </c>
      <c r="G159" s="72"/>
      <c r="H159" s="73"/>
    </row>
    <row r="160" spans="2:8" ht="14.5" customHeight="1">
      <c r="B160" s="76">
        <v>11</v>
      </c>
      <c r="C160" s="72"/>
      <c r="D160" s="73"/>
      <c r="F160" s="76">
        <v>11</v>
      </c>
      <c r="G160" s="72"/>
      <c r="H160" s="73"/>
    </row>
    <row r="161" spans="2:8" ht="14.5" customHeight="1">
      <c r="B161" s="76">
        <v>12</v>
      </c>
      <c r="C161" s="72"/>
      <c r="D161" s="73"/>
      <c r="F161" s="76">
        <v>12</v>
      </c>
      <c r="G161" s="72"/>
      <c r="H161" s="73"/>
    </row>
    <row r="162" spans="2:8" ht="14.5" customHeight="1">
      <c r="B162" s="76">
        <v>13</v>
      </c>
      <c r="C162" s="72"/>
      <c r="D162" s="73"/>
      <c r="F162" s="76">
        <v>13</v>
      </c>
      <c r="G162" s="72"/>
      <c r="H162" s="73"/>
    </row>
    <row r="163" spans="2:8" ht="14.5" customHeight="1">
      <c r="B163" s="76">
        <v>14</v>
      </c>
      <c r="C163" s="72"/>
      <c r="D163" s="73"/>
      <c r="F163" s="76">
        <v>14</v>
      </c>
      <c r="G163" s="72"/>
      <c r="H163" s="73"/>
    </row>
    <row r="164" spans="2:8" ht="14.5" customHeight="1">
      <c r="B164" s="76">
        <v>15</v>
      </c>
      <c r="C164" s="72"/>
      <c r="D164" s="73"/>
      <c r="F164" s="76">
        <v>15</v>
      </c>
      <c r="G164" s="72"/>
      <c r="H164" s="73"/>
    </row>
    <row r="165" spans="2:8" ht="14.5" customHeight="1">
      <c r="B165" s="76">
        <v>16</v>
      </c>
      <c r="C165" s="72"/>
      <c r="D165" s="73"/>
      <c r="F165" s="76">
        <v>16</v>
      </c>
      <c r="G165" s="72"/>
      <c r="H165" s="73"/>
    </row>
    <row r="166" spans="2:8" ht="14.5" customHeight="1">
      <c r="B166" s="76">
        <v>17</v>
      </c>
      <c r="C166" s="72"/>
      <c r="D166" s="73"/>
      <c r="F166" s="76">
        <v>17</v>
      </c>
      <c r="G166" s="72"/>
      <c r="H166" s="73"/>
    </row>
    <row r="167" spans="2:8" ht="14.5" customHeight="1">
      <c r="B167" s="76">
        <v>18</v>
      </c>
      <c r="C167" s="72"/>
      <c r="D167" s="73"/>
      <c r="F167" s="76">
        <v>18</v>
      </c>
      <c r="G167" s="72"/>
      <c r="H167" s="73"/>
    </row>
    <row r="168" spans="2:8" ht="14.5" customHeight="1">
      <c r="B168" s="76">
        <v>19</v>
      </c>
      <c r="C168" s="72"/>
      <c r="D168" s="73"/>
      <c r="F168" s="76">
        <v>19</v>
      </c>
      <c r="G168" s="72"/>
      <c r="H168" s="73"/>
    </row>
    <row r="169" spans="2:8" ht="14.5" customHeight="1">
      <c r="B169" s="76">
        <v>20</v>
      </c>
      <c r="C169" s="72"/>
      <c r="D169" s="73"/>
      <c r="F169" s="76">
        <v>20</v>
      </c>
      <c r="G169" s="72"/>
      <c r="H169" s="73"/>
    </row>
    <row r="170" spans="2:8" ht="14.5" customHeight="1">
      <c r="B170" s="76">
        <v>21</v>
      </c>
      <c r="C170" s="72"/>
      <c r="D170" s="73"/>
      <c r="F170" s="76">
        <v>21</v>
      </c>
      <c r="G170" s="72"/>
      <c r="H170" s="73"/>
    </row>
    <row r="171" spans="2:8" ht="14.5" customHeight="1">
      <c r="B171" s="76">
        <v>22</v>
      </c>
      <c r="C171" s="72"/>
      <c r="D171" s="73"/>
      <c r="F171" s="76">
        <v>22</v>
      </c>
      <c r="G171" s="72"/>
      <c r="H171" s="73"/>
    </row>
    <row r="172" spans="2:8" ht="14.5" customHeight="1" thickBot="1"/>
    <row r="173" spans="2:8" ht="19" thickBot="1">
      <c r="B173" s="61"/>
      <c r="C173" s="62" t="s">
        <v>669</v>
      </c>
      <c r="D173" s="63"/>
      <c r="F173" s="61"/>
      <c r="G173" s="62" t="s">
        <v>670</v>
      </c>
      <c r="H173" s="63"/>
    </row>
    <row r="174" spans="2:8" ht="16" thickBot="1">
      <c r="B174" s="65" t="s">
        <v>555</v>
      </c>
      <c r="C174" s="66" t="s">
        <v>21</v>
      </c>
      <c r="D174" s="68" t="s">
        <v>194</v>
      </c>
      <c r="F174" s="65" t="s">
        <v>555</v>
      </c>
      <c r="G174" s="66" t="s">
        <v>21</v>
      </c>
      <c r="H174" s="68" t="s">
        <v>194</v>
      </c>
    </row>
    <row r="175" spans="2:8" ht="14.5" customHeight="1">
      <c r="B175" s="69">
        <v>1</v>
      </c>
      <c r="C175" s="70" t="s">
        <v>379</v>
      </c>
      <c r="D175" s="139">
        <v>0.98749999999999993</v>
      </c>
      <c r="F175" s="69">
        <v>1</v>
      </c>
      <c r="G175" s="70"/>
      <c r="H175" s="71"/>
    </row>
    <row r="176" spans="2:8" ht="14.5" customHeight="1">
      <c r="B176" s="76">
        <v>2</v>
      </c>
      <c r="C176" s="72" t="s">
        <v>223</v>
      </c>
      <c r="D176" s="140" t="s">
        <v>1274</v>
      </c>
      <c r="F176" s="76">
        <v>2</v>
      </c>
      <c r="G176" s="72"/>
      <c r="H176" s="73"/>
    </row>
    <row r="177" spans="2:8" ht="14.5" customHeight="1">
      <c r="B177" s="76">
        <v>3</v>
      </c>
      <c r="C177" s="72"/>
      <c r="D177" s="73"/>
      <c r="F177" s="76">
        <v>3</v>
      </c>
      <c r="G177" s="72"/>
      <c r="H177" s="73"/>
    </row>
    <row r="178" spans="2:8" ht="14.5" customHeight="1">
      <c r="B178" s="76">
        <v>4</v>
      </c>
      <c r="C178" s="72"/>
      <c r="D178" s="78"/>
      <c r="F178" s="76">
        <v>4</v>
      </c>
      <c r="G178" s="72"/>
      <c r="H178" s="73"/>
    </row>
    <row r="179" spans="2:8" ht="14.5" customHeight="1">
      <c r="B179" s="76">
        <v>5</v>
      </c>
      <c r="C179" s="72"/>
      <c r="D179" s="73"/>
      <c r="F179" s="76">
        <v>5</v>
      </c>
      <c r="G179" s="72"/>
      <c r="H179" s="73"/>
    </row>
    <row r="180" spans="2:8" ht="14.5" customHeight="1">
      <c r="B180" s="76">
        <v>6</v>
      </c>
      <c r="C180" s="72"/>
      <c r="D180" s="73"/>
      <c r="F180" s="76">
        <v>6</v>
      </c>
      <c r="G180" s="72"/>
      <c r="H180" s="73"/>
    </row>
    <row r="181" spans="2:8" ht="14.5" customHeight="1">
      <c r="B181" s="76">
        <v>7</v>
      </c>
      <c r="C181" s="72"/>
      <c r="D181" s="73"/>
      <c r="F181" s="76">
        <v>7</v>
      </c>
      <c r="G181" s="72"/>
      <c r="H181" s="73"/>
    </row>
    <row r="182" spans="2:8" ht="14.5" customHeight="1">
      <c r="B182" s="76">
        <v>8</v>
      </c>
      <c r="C182" s="72"/>
      <c r="D182" s="73"/>
      <c r="F182" s="76">
        <v>8</v>
      </c>
      <c r="G182" s="72"/>
      <c r="H182" s="73"/>
    </row>
    <row r="183" spans="2:8" ht="14.5" customHeight="1">
      <c r="B183" s="76">
        <v>9</v>
      </c>
      <c r="C183" s="72"/>
      <c r="D183" s="73"/>
      <c r="F183" s="76">
        <v>9</v>
      </c>
      <c r="G183" s="72"/>
      <c r="H183" s="73"/>
    </row>
    <row r="184" spans="2:8" ht="14.5" customHeight="1">
      <c r="B184" s="76">
        <v>10</v>
      </c>
      <c r="C184" s="72"/>
      <c r="D184" s="73"/>
      <c r="F184" s="76">
        <v>10</v>
      </c>
      <c r="G184" s="72"/>
      <c r="H184" s="73"/>
    </row>
    <row r="185" spans="2:8" ht="14.5" customHeight="1">
      <c r="B185" s="76">
        <v>11</v>
      </c>
      <c r="C185" s="72"/>
      <c r="D185" s="73"/>
      <c r="F185" s="76">
        <v>11</v>
      </c>
      <c r="G185" s="72"/>
      <c r="H185" s="73"/>
    </row>
    <row r="186" spans="2:8" ht="14.5" customHeight="1">
      <c r="B186" s="76">
        <v>12</v>
      </c>
      <c r="C186" s="72"/>
      <c r="D186" s="73"/>
      <c r="F186" s="76">
        <v>12</v>
      </c>
      <c r="G186" s="72"/>
      <c r="H186" s="73"/>
    </row>
    <row r="187" spans="2:8" ht="14.5" customHeight="1">
      <c r="B187" s="76">
        <v>13</v>
      </c>
      <c r="C187" s="72"/>
      <c r="D187" s="73"/>
      <c r="F187" s="76">
        <v>13</v>
      </c>
      <c r="G187" s="72"/>
      <c r="H187" s="73"/>
    </row>
    <row r="188" spans="2:8" ht="14.5" customHeight="1">
      <c r="B188" s="76">
        <v>14</v>
      </c>
      <c r="C188" s="72"/>
      <c r="D188" s="73"/>
      <c r="F188" s="76">
        <v>14</v>
      </c>
      <c r="G188" s="72"/>
      <c r="H188" s="73"/>
    </row>
    <row r="189" spans="2:8" ht="14.5" customHeight="1">
      <c r="B189" s="76">
        <v>15</v>
      </c>
      <c r="C189" s="72"/>
      <c r="D189" s="73"/>
      <c r="F189" s="76">
        <v>15</v>
      </c>
      <c r="G189" s="72"/>
      <c r="H189" s="73"/>
    </row>
    <row r="190" spans="2:8" ht="14.5" customHeight="1">
      <c r="B190" s="76">
        <v>16</v>
      </c>
      <c r="C190" s="72"/>
      <c r="D190" s="73"/>
      <c r="F190" s="76">
        <v>16</v>
      </c>
      <c r="G190" s="72"/>
      <c r="H190" s="73"/>
    </row>
    <row r="191" spans="2:8" ht="14.5" customHeight="1">
      <c r="B191" s="76">
        <v>17</v>
      </c>
      <c r="C191" s="72"/>
      <c r="D191" s="73"/>
      <c r="F191" s="76">
        <v>17</v>
      </c>
      <c r="G191" s="72"/>
      <c r="H191" s="73"/>
    </row>
    <row r="192" spans="2:8" ht="14.5" customHeight="1">
      <c r="B192" s="76">
        <v>18</v>
      </c>
      <c r="C192" s="72"/>
      <c r="D192" s="73"/>
      <c r="F192" s="76">
        <v>18</v>
      </c>
      <c r="G192" s="72"/>
      <c r="H192" s="73"/>
    </row>
    <row r="193" spans="2:8" ht="14.5" customHeight="1">
      <c r="B193" s="76">
        <v>19</v>
      </c>
      <c r="C193" s="72"/>
      <c r="D193" s="73"/>
      <c r="F193" s="76">
        <v>19</v>
      </c>
      <c r="G193" s="72"/>
      <c r="H193" s="73"/>
    </row>
    <row r="194" spans="2:8" ht="14.5" customHeight="1">
      <c r="B194" s="76">
        <v>20</v>
      </c>
      <c r="C194" s="72"/>
      <c r="D194" s="73"/>
      <c r="F194" s="76">
        <v>20</v>
      </c>
      <c r="G194" s="72"/>
      <c r="H194" s="73"/>
    </row>
    <row r="195" spans="2:8" ht="14.5" customHeight="1">
      <c r="B195" s="76">
        <v>21</v>
      </c>
      <c r="C195" s="70"/>
      <c r="D195" s="71"/>
      <c r="F195" s="76">
        <v>21</v>
      </c>
      <c r="G195" s="70"/>
      <c r="H195" s="71"/>
    </row>
    <row r="196" spans="2:8" ht="14.5" customHeight="1" thickBot="1"/>
    <row r="197" spans="2:8" ht="19" thickBot="1">
      <c r="B197" s="61"/>
      <c r="C197" s="62" t="s">
        <v>671</v>
      </c>
      <c r="D197" s="63"/>
      <c r="F197" s="61"/>
      <c r="G197" s="62" t="s">
        <v>672</v>
      </c>
      <c r="H197" s="63"/>
    </row>
    <row r="198" spans="2:8" ht="16" thickBot="1">
      <c r="B198" s="65" t="s">
        <v>555</v>
      </c>
      <c r="C198" s="66" t="s">
        <v>21</v>
      </c>
      <c r="D198" s="68" t="s">
        <v>194</v>
      </c>
      <c r="F198" s="65" t="s">
        <v>555</v>
      </c>
      <c r="G198" s="66" t="s">
        <v>21</v>
      </c>
      <c r="H198" s="68" t="s">
        <v>194</v>
      </c>
    </row>
    <row r="199" spans="2:8" ht="14.5" customHeight="1">
      <c r="B199" s="69">
        <v>1</v>
      </c>
      <c r="C199" s="70" t="s">
        <v>456</v>
      </c>
      <c r="D199" s="141">
        <v>0.91249999999999998</v>
      </c>
      <c r="F199" s="69">
        <v>1</v>
      </c>
      <c r="G199" s="70" t="s">
        <v>526</v>
      </c>
      <c r="H199" s="141" t="s">
        <v>1276</v>
      </c>
    </row>
    <row r="200" spans="2:8" ht="14.5" customHeight="1">
      <c r="B200" s="76">
        <v>2</v>
      </c>
      <c r="C200" s="72" t="s">
        <v>422</v>
      </c>
      <c r="D200" s="77">
        <v>0.91805555555555562</v>
      </c>
      <c r="F200" s="76">
        <v>2</v>
      </c>
      <c r="G200" s="72" t="s">
        <v>533</v>
      </c>
      <c r="H200" s="77" t="s">
        <v>1278</v>
      </c>
    </row>
    <row r="201" spans="2:8" ht="14.5" customHeight="1">
      <c r="B201" s="76">
        <v>3</v>
      </c>
      <c r="C201" s="72" t="s">
        <v>481</v>
      </c>
      <c r="D201" s="140">
        <v>0.93125000000000002</v>
      </c>
      <c r="F201" s="76">
        <v>3</v>
      </c>
      <c r="G201" s="72" t="s">
        <v>1259</v>
      </c>
      <c r="H201" s="77" t="s">
        <v>1279</v>
      </c>
    </row>
    <row r="202" spans="2:8" ht="14.5" customHeight="1">
      <c r="B202" s="76">
        <v>4</v>
      </c>
      <c r="C202" s="72" t="s">
        <v>598</v>
      </c>
      <c r="D202" s="77" t="s">
        <v>1275</v>
      </c>
      <c r="F202" s="76">
        <v>4</v>
      </c>
      <c r="G202" s="72"/>
      <c r="H202" s="73"/>
    </row>
    <row r="203" spans="2:8" ht="14.5" customHeight="1">
      <c r="B203" s="76">
        <v>5</v>
      </c>
      <c r="C203" s="72" t="s">
        <v>412</v>
      </c>
      <c r="D203" s="77" t="s">
        <v>1277</v>
      </c>
      <c r="F203" s="76">
        <v>5</v>
      </c>
      <c r="G203" s="72"/>
      <c r="H203" s="73"/>
    </row>
    <row r="204" spans="2:8" ht="14.5" customHeight="1">
      <c r="B204" s="76">
        <v>6</v>
      </c>
      <c r="C204" s="72"/>
      <c r="D204" s="73"/>
      <c r="F204" s="76">
        <v>6</v>
      </c>
      <c r="G204" s="72"/>
      <c r="H204" s="73"/>
    </row>
    <row r="205" spans="2:8" ht="14.5" customHeight="1">
      <c r="B205" s="76">
        <v>7</v>
      </c>
      <c r="C205" s="72"/>
      <c r="D205" s="73"/>
      <c r="F205" s="76">
        <v>7</v>
      </c>
      <c r="G205" s="72"/>
      <c r="H205" s="73"/>
    </row>
    <row r="206" spans="2:8" ht="14.5" customHeight="1">
      <c r="B206" s="76">
        <v>8</v>
      </c>
      <c r="C206" s="72"/>
      <c r="D206" s="73"/>
      <c r="F206" s="76">
        <v>8</v>
      </c>
      <c r="G206" s="72"/>
      <c r="H206" s="73"/>
    </row>
    <row r="207" spans="2:8" ht="14.5" customHeight="1">
      <c r="B207" s="76">
        <v>9</v>
      </c>
      <c r="C207" s="72"/>
      <c r="D207" s="73"/>
      <c r="F207" s="76">
        <v>9</v>
      </c>
      <c r="G207" s="72"/>
      <c r="H207" s="73"/>
    </row>
    <row r="208" spans="2:8" ht="14.5" customHeight="1">
      <c r="B208" s="69">
        <v>10</v>
      </c>
      <c r="C208" s="70"/>
      <c r="D208" s="71"/>
      <c r="F208" s="69">
        <v>10</v>
      </c>
      <c r="G208" s="70"/>
      <c r="H208" s="71"/>
    </row>
    <row r="209" spans="2:8" ht="14.5" customHeight="1">
      <c r="B209" s="76">
        <v>11</v>
      </c>
      <c r="C209" s="72"/>
      <c r="D209" s="73"/>
      <c r="F209" s="76">
        <v>11</v>
      </c>
      <c r="G209" s="72"/>
      <c r="H209" s="73"/>
    </row>
    <row r="210" spans="2:8" ht="14.5" customHeight="1">
      <c r="B210" s="76">
        <v>12</v>
      </c>
      <c r="C210" s="72"/>
      <c r="D210" s="73"/>
      <c r="F210" s="76">
        <v>12</v>
      </c>
      <c r="G210" s="72"/>
      <c r="H210" s="73"/>
    </row>
    <row r="211" spans="2:8" ht="14.5" customHeight="1">
      <c r="B211" s="76">
        <v>13</v>
      </c>
      <c r="C211" s="72"/>
      <c r="D211" s="73"/>
      <c r="F211" s="76">
        <v>13</v>
      </c>
      <c r="G211" s="72"/>
      <c r="H211" s="73"/>
    </row>
    <row r="212" spans="2:8" ht="14.5" customHeight="1">
      <c r="B212" s="76">
        <v>14</v>
      </c>
      <c r="C212" s="72"/>
      <c r="D212" s="73"/>
      <c r="F212" s="76">
        <v>14</v>
      </c>
      <c r="G212" s="72"/>
      <c r="H212" s="73"/>
    </row>
    <row r="213" spans="2:8" ht="14.5" customHeight="1">
      <c r="B213" s="76">
        <v>15</v>
      </c>
      <c r="C213" s="72"/>
      <c r="D213" s="73"/>
      <c r="F213" s="76">
        <v>15</v>
      </c>
      <c r="G213" s="72"/>
      <c r="H213" s="73"/>
    </row>
    <row r="214" spans="2:8" ht="14.5" customHeight="1">
      <c r="B214" s="76">
        <v>16</v>
      </c>
      <c r="C214" s="72"/>
      <c r="D214" s="73"/>
      <c r="F214" s="76">
        <v>16</v>
      </c>
      <c r="G214" s="72"/>
      <c r="H214" s="73"/>
    </row>
    <row r="215" spans="2:8" ht="14.5" customHeight="1">
      <c r="B215" s="76">
        <v>17</v>
      </c>
      <c r="C215" s="72"/>
      <c r="D215" s="73"/>
      <c r="F215" s="76">
        <v>17</v>
      </c>
      <c r="G215" s="72"/>
      <c r="H215" s="73"/>
    </row>
    <row r="216" spans="2:8" ht="14.5" customHeight="1">
      <c r="B216" s="76">
        <v>18</v>
      </c>
      <c r="C216" s="72"/>
      <c r="D216" s="73"/>
      <c r="F216" s="76">
        <v>18</v>
      </c>
      <c r="G216" s="72"/>
      <c r="H216" s="73"/>
    </row>
    <row r="217" spans="2:8" ht="14.5" customHeight="1">
      <c r="B217" s="76">
        <v>19</v>
      </c>
      <c r="C217" s="72"/>
      <c r="D217" s="73"/>
      <c r="F217" s="76">
        <v>19</v>
      </c>
      <c r="G217" s="72"/>
      <c r="H217" s="73"/>
    </row>
    <row r="218" spans="2:8" ht="14.5" customHeight="1">
      <c r="B218" s="76">
        <v>20</v>
      </c>
      <c r="C218" s="72"/>
      <c r="D218" s="73"/>
      <c r="F218" s="76">
        <v>20</v>
      </c>
      <c r="G218" s="72"/>
      <c r="H218" s="73"/>
    </row>
    <row r="219" spans="2:8" ht="14.5" customHeight="1" thickBot="1"/>
    <row r="220" spans="2:8" ht="19" thickBot="1">
      <c r="B220" s="61"/>
      <c r="C220" s="62" t="s">
        <v>674</v>
      </c>
      <c r="D220" s="63"/>
      <c r="F220" s="61"/>
      <c r="G220" s="62" t="s">
        <v>673</v>
      </c>
      <c r="H220" s="63"/>
    </row>
    <row r="221" spans="2:8" ht="16" thickBot="1">
      <c r="B221" s="65" t="s">
        <v>555</v>
      </c>
      <c r="C221" s="66" t="s">
        <v>21</v>
      </c>
      <c r="D221" s="68" t="s">
        <v>194</v>
      </c>
      <c r="F221" s="65" t="s">
        <v>555</v>
      </c>
      <c r="G221" s="66" t="s">
        <v>21</v>
      </c>
      <c r="H221" s="68" t="s">
        <v>194</v>
      </c>
    </row>
    <row r="222" spans="2:8" ht="14.5" customHeight="1">
      <c r="B222" s="69">
        <v>1</v>
      </c>
      <c r="C222" s="70" t="s">
        <v>226</v>
      </c>
      <c r="D222" s="141" t="s">
        <v>1280</v>
      </c>
      <c r="F222" s="69">
        <v>1</v>
      </c>
      <c r="G222" s="70"/>
      <c r="H222" s="71"/>
    </row>
    <row r="223" spans="2:8" ht="14.5" customHeight="1">
      <c r="B223" s="76">
        <v>2</v>
      </c>
      <c r="C223" s="72"/>
      <c r="D223" s="73"/>
      <c r="F223" s="76">
        <v>2</v>
      </c>
      <c r="G223" s="72"/>
      <c r="H223" s="73"/>
    </row>
    <row r="224" spans="2:8" ht="14.5" customHeight="1">
      <c r="B224" s="76">
        <v>3</v>
      </c>
      <c r="C224" s="72"/>
      <c r="D224" s="73"/>
      <c r="F224" s="76">
        <v>3</v>
      </c>
      <c r="G224" s="72"/>
      <c r="H224" s="73"/>
    </row>
    <row r="225" spans="2:8" ht="14.5" customHeight="1">
      <c r="B225" s="76">
        <v>4</v>
      </c>
      <c r="C225" s="72"/>
      <c r="D225" s="73"/>
      <c r="F225" s="76">
        <v>4</v>
      </c>
      <c r="G225" s="72"/>
      <c r="H225" s="73"/>
    </row>
    <row r="226" spans="2:8" ht="14.5" customHeight="1">
      <c r="B226" s="76">
        <v>5</v>
      </c>
      <c r="C226" s="72"/>
      <c r="D226" s="73"/>
      <c r="F226" s="76">
        <v>5</v>
      </c>
      <c r="G226" s="72"/>
      <c r="H226" s="73"/>
    </row>
    <row r="227" spans="2:8" ht="14.5" customHeight="1">
      <c r="B227" s="76">
        <v>6</v>
      </c>
      <c r="C227" s="72"/>
      <c r="D227" s="73"/>
      <c r="F227" s="76">
        <v>6</v>
      </c>
      <c r="G227" s="72"/>
      <c r="H227" s="73"/>
    </row>
    <row r="228" spans="2:8" ht="14.5" customHeight="1">
      <c r="B228" s="76">
        <v>7</v>
      </c>
      <c r="C228" s="72"/>
      <c r="D228" s="73"/>
      <c r="F228" s="76">
        <v>7</v>
      </c>
      <c r="G228" s="72"/>
      <c r="H228" s="73"/>
    </row>
    <row r="229" spans="2:8" ht="14.5" customHeight="1">
      <c r="B229" s="76">
        <v>8</v>
      </c>
      <c r="C229" s="72"/>
      <c r="D229" s="73"/>
      <c r="F229" s="76">
        <v>8</v>
      </c>
      <c r="G229" s="72"/>
      <c r="H229" s="73"/>
    </row>
    <row r="230" spans="2:8" ht="14.5" customHeight="1">
      <c r="B230" s="76">
        <v>9</v>
      </c>
      <c r="C230" s="72"/>
      <c r="D230" s="73"/>
      <c r="F230" s="76">
        <v>9</v>
      </c>
      <c r="G230" s="72"/>
      <c r="H230" s="73"/>
    </row>
    <row r="231" spans="2:8" ht="14.5" customHeight="1">
      <c r="B231" s="76">
        <v>10</v>
      </c>
      <c r="C231" s="72"/>
      <c r="D231" s="73"/>
      <c r="F231" s="76">
        <v>10</v>
      </c>
      <c r="G231" s="72"/>
      <c r="H231" s="73"/>
    </row>
    <row r="232" spans="2:8" ht="14.5" customHeight="1">
      <c r="B232" s="76">
        <v>11</v>
      </c>
      <c r="C232" s="72"/>
      <c r="D232" s="73"/>
      <c r="F232" s="76">
        <v>11</v>
      </c>
      <c r="G232" s="72"/>
      <c r="H232" s="73"/>
    </row>
    <row r="233" spans="2:8" ht="14.5" customHeight="1">
      <c r="B233" s="76">
        <v>12</v>
      </c>
      <c r="C233" s="72"/>
      <c r="D233" s="73"/>
      <c r="F233" s="76">
        <v>12</v>
      </c>
      <c r="G233" s="72"/>
      <c r="H233" s="73"/>
    </row>
    <row r="234" spans="2:8" ht="14.5" customHeight="1">
      <c r="B234" s="76">
        <v>13</v>
      </c>
      <c r="C234" s="72"/>
      <c r="D234" s="73"/>
      <c r="F234" s="76">
        <v>13</v>
      </c>
      <c r="G234" s="72"/>
      <c r="H234" s="73"/>
    </row>
    <row r="235" spans="2:8" ht="14.5" customHeight="1">
      <c r="B235" s="76">
        <v>14</v>
      </c>
      <c r="C235" s="72"/>
      <c r="D235" s="73"/>
      <c r="F235" s="76">
        <v>14</v>
      </c>
      <c r="G235" s="72"/>
      <c r="H235" s="73"/>
    </row>
    <row r="236" spans="2:8" ht="14.5" customHeight="1">
      <c r="B236" s="76">
        <v>15</v>
      </c>
      <c r="C236" s="72"/>
      <c r="D236" s="73"/>
      <c r="F236" s="76">
        <v>15</v>
      </c>
      <c r="G236" s="72"/>
      <c r="H236" s="73"/>
    </row>
  </sheetData>
  <sortState ref="G3:G20">
    <sortCondition ref="G3"/>
  </sortState>
  <pageMargins left="0.25" right="0.25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1:E102"/>
  <sheetViews>
    <sheetView workbookViewId="0">
      <selection activeCell="D14" sqref="D14"/>
    </sheetView>
  </sheetViews>
  <sheetFormatPr baseColWidth="10" defaultColWidth="8.83203125" defaultRowHeight="14" x14ac:dyDescent="0"/>
  <cols>
    <col min="1" max="1" width="5.6640625" style="16" bestFit="1" customWidth="1"/>
    <col min="2" max="2" width="10.5" bestFit="1" customWidth="1"/>
    <col min="3" max="3" width="23.33203125" customWidth="1"/>
    <col min="4" max="4" width="5.6640625" style="11" bestFit="1" customWidth="1"/>
    <col min="5" max="5" width="13.83203125" bestFit="1" customWidth="1"/>
  </cols>
  <sheetData>
    <row r="1" spans="1:5" ht="15" thickBot="1">
      <c r="A1" s="32"/>
      <c r="B1" s="15" t="s">
        <v>242</v>
      </c>
      <c r="C1" s="14">
        <v>6</v>
      </c>
      <c r="D1" s="14"/>
      <c r="E1" s="33"/>
    </row>
    <row r="2" spans="1:5" ht="15" thickBot="1">
      <c r="A2" s="89" t="s">
        <v>2</v>
      </c>
      <c r="B2" s="12" t="s">
        <v>18</v>
      </c>
      <c r="C2" s="13" t="s">
        <v>21</v>
      </c>
      <c r="D2" s="91" t="s">
        <v>194</v>
      </c>
      <c r="E2" s="34" t="s">
        <v>657</v>
      </c>
    </row>
    <row r="3" spans="1:5">
      <c r="A3" s="90">
        <v>238</v>
      </c>
      <c r="B3" t="str">
        <f t="shared" ref="B3:B34" si="0">VLOOKUP($A3,Delt6,13-$C$1,FALSE)</f>
        <v xml:space="preserve">D08 1,0 km </v>
      </c>
      <c r="C3" t="str">
        <f t="shared" ref="C3:C34" si="1">VLOOKUP($A3,Delt6,14-$C$1,FALSE)</f>
        <v>Ella Miram</v>
      </c>
      <c r="D3" s="92">
        <v>2.9398148148148148E-3</v>
      </c>
      <c r="E3" t="e">
        <f t="shared" ref="E3:E34" si="2">VLOOKUP($A3,Delt6,14,FALSE)</f>
        <v>#REF!</v>
      </c>
    </row>
    <row r="4" spans="1:5">
      <c r="A4" s="90">
        <v>254</v>
      </c>
      <c r="B4" t="str">
        <f t="shared" si="0"/>
        <v xml:space="preserve">D08 1,0 km </v>
      </c>
      <c r="C4" t="str">
        <f t="shared" si="1"/>
        <v>Ida Westholm</v>
      </c>
      <c r="D4" s="92">
        <v>3.0787037037037037E-3</v>
      </c>
      <c r="E4" t="e">
        <f t="shared" si="2"/>
        <v>#REF!</v>
      </c>
    </row>
    <row r="5" spans="1:5">
      <c r="A5" s="90">
        <v>255</v>
      </c>
      <c r="B5" t="str">
        <f t="shared" si="0"/>
        <v xml:space="preserve">D08 1,0 km </v>
      </c>
      <c r="C5" t="str">
        <f t="shared" si="1"/>
        <v>Rebecka Larson</v>
      </c>
      <c r="D5" s="92">
        <v>3.1481481481481482E-3</v>
      </c>
      <c r="E5" t="e">
        <f t="shared" si="2"/>
        <v>#REF!</v>
      </c>
    </row>
    <row r="6" spans="1:5">
      <c r="A6" s="90">
        <v>211</v>
      </c>
      <c r="B6" t="str">
        <f t="shared" si="0"/>
        <v xml:space="preserve">D08 1,0 km </v>
      </c>
      <c r="C6" t="str">
        <f t="shared" si="1"/>
        <v>Moa Edling</v>
      </c>
      <c r="D6" s="92">
        <v>3.1712962962962958E-3</v>
      </c>
      <c r="E6" t="e">
        <f t="shared" si="2"/>
        <v>#REF!</v>
      </c>
    </row>
    <row r="7" spans="1:5">
      <c r="A7" s="90">
        <v>229</v>
      </c>
      <c r="B7" t="str">
        <f t="shared" si="0"/>
        <v xml:space="preserve">D08 1,0 km </v>
      </c>
      <c r="C7" t="str">
        <f t="shared" si="1"/>
        <v>Lina Jernberg</v>
      </c>
      <c r="D7" s="92">
        <v>3.2986111111111111E-3</v>
      </c>
      <c r="E7" t="e">
        <f t="shared" si="2"/>
        <v>#REF!</v>
      </c>
    </row>
    <row r="8" spans="1:5">
      <c r="A8" s="90">
        <v>209</v>
      </c>
      <c r="B8" t="str">
        <f t="shared" si="0"/>
        <v xml:space="preserve">D08 1,0 km </v>
      </c>
      <c r="C8" t="str">
        <f t="shared" si="1"/>
        <v>Saga Johansson</v>
      </c>
      <c r="D8" s="92">
        <v>3.3680555555555551E-3</v>
      </c>
      <c r="E8" t="e">
        <f t="shared" si="2"/>
        <v>#REF!</v>
      </c>
    </row>
    <row r="9" spans="1:5">
      <c r="A9" s="90">
        <v>210</v>
      </c>
      <c r="B9" t="str">
        <f t="shared" si="0"/>
        <v xml:space="preserve">D08 1,0 km </v>
      </c>
      <c r="C9" t="str">
        <f t="shared" si="1"/>
        <v>Willma Hellquist</v>
      </c>
      <c r="D9" s="92">
        <v>3.5185185185185185E-3</v>
      </c>
      <c r="E9" t="e">
        <f t="shared" si="2"/>
        <v>#REF!</v>
      </c>
    </row>
    <row r="10" spans="1:5">
      <c r="A10" s="90">
        <v>231</v>
      </c>
      <c r="B10" t="str">
        <f t="shared" si="0"/>
        <v xml:space="preserve">D08 1,0 km </v>
      </c>
      <c r="C10" t="str">
        <f t="shared" si="1"/>
        <v>Julia Eklöv</v>
      </c>
      <c r="D10" s="92">
        <v>3.5879629629629629E-3</v>
      </c>
      <c r="E10" t="e">
        <f t="shared" si="2"/>
        <v>#REF!</v>
      </c>
    </row>
    <row r="11" spans="1:5">
      <c r="A11" s="90">
        <v>230</v>
      </c>
      <c r="B11" t="str">
        <f t="shared" si="0"/>
        <v xml:space="preserve">D08 1,0 km </v>
      </c>
      <c r="C11" t="str">
        <f t="shared" si="1"/>
        <v>Ella Eklöv</v>
      </c>
      <c r="D11" s="92">
        <v>3.6111111111111114E-3</v>
      </c>
      <c r="E11" t="e">
        <f t="shared" si="2"/>
        <v>#REF!</v>
      </c>
    </row>
    <row r="12" spans="1:5">
      <c r="A12" s="90">
        <v>218</v>
      </c>
      <c r="B12" t="str">
        <f t="shared" si="0"/>
        <v xml:space="preserve">D08 1,0 km </v>
      </c>
      <c r="C12" t="str">
        <f t="shared" si="1"/>
        <v>Villemo Karlsson</v>
      </c>
      <c r="D12" s="92">
        <v>3.7037037037037034E-3</v>
      </c>
      <c r="E12" t="e">
        <f t="shared" si="2"/>
        <v>#REF!</v>
      </c>
    </row>
    <row r="13" spans="1:5">
      <c r="A13" s="90">
        <v>212</v>
      </c>
      <c r="B13" t="str">
        <f t="shared" si="0"/>
        <v xml:space="preserve">D08 1,0 km </v>
      </c>
      <c r="C13" t="str">
        <f t="shared" si="1"/>
        <v>Malva Johansson</v>
      </c>
      <c r="D13" s="92">
        <v>3.7962962962962963E-3</v>
      </c>
      <c r="E13" t="e">
        <f t="shared" si="2"/>
        <v>#REF!</v>
      </c>
    </row>
    <row r="14" spans="1:5">
      <c r="A14" s="90">
        <v>219</v>
      </c>
      <c r="B14" t="str">
        <f t="shared" si="0"/>
        <v xml:space="preserve">D08 1,0 km </v>
      </c>
      <c r="C14" t="str">
        <f t="shared" si="1"/>
        <v>Emma Nordqvist</v>
      </c>
      <c r="D14" s="92">
        <v>3.9351851851851857E-3</v>
      </c>
      <c r="E14" t="e">
        <f t="shared" si="2"/>
        <v>#REF!</v>
      </c>
    </row>
    <row r="15" spans="1:5">
      <c r="A15" s="90">
        <v>241</v>
      </c>
      <c r="B15" t="str">
        <f t="shared" si="0"/>
        <v xml:space="preserve">D08 1,0 km </v>
      </c>
      <c r="C15" t="str">
        <f t="shared" si="1"/>
        <v>Sara Muller</v>
      </c>
      <c r="D15" s="92">
        <v>4.2592592592592595E-3</v>
      </c>
      <c r="E15" t="e">
        <f t="shared" si="2"/>
        <v>#REF!</v>
      </c>
    </row>
    <row r="16" spans="1:5">
      <c r="A16" s="90">
        <v>257</v>
      </c>
      <c r="B16" t="str">
        <f t="shared" si="0"/>
        <v xml:space="preserve">D08 1,0 km </v>
      </c>
      <c r="C16" t="str">
        <f t="shared" si="1"/>
        <v>Lilly Isaksson Hindrikes</v>
      </c>
      <c r="D16" s="92">
        <v>4.6990740740740743E-3</v>
      </c>
      <c r="E16" t="e">
        <f t="shared" si="2"/>
        <v>#REF!</v>
      </c>
    </row>
    <row r="17" spans="1:5">
      <c r="A17" s="90">
        <v>236</v>
      </c>
      <c r="B17" t="str">
        <f t="shared" si="0"/>
        <v xml:space="preserve">D08 1,0 km </v>
      </c>
      <c r="C17" t="str">
        <f t="shared" si="1"/>
        <v>Emilia Norgren</v>
      </c>
      <c r="D17" s="92">
        <v>5.0115740740740737E-3</v>
      </c>
      <c r="E17" t="e">
        <f t="shared" si="2"/>
        <v>#REF!</v>
      </c>
    </row>
    <row r="18" spans="1:5">
      <c r="A18" s="90">
        <v>206</v>
      </c>
      <c r="B18" t="str">
        <f t="shared" si="0"/>
        <v xml:space="preserve">D08 1,0 km </v>
      </c>
      <c r="C18" t="str">
        <f t="shared" si="1"/>
        <v>Freja Magnusson</v>
      </c>
      <c r="D18" s="92">
        <v>5.1041666666666666E-3</v>
      </c>
      <c r="E18" t="e">
        <f t="shared" si="2"/>
        <v>#REF!</v>
      </c>
    </row>
    <row r="19" spans="1:5">
      <c r="A19" s="90">
        <v>243</v>
      </c>
      <c r="B19" t="str">
        <f t="shared" si="0"/>
        <v xml:space="preserve">D08 1,0 km </v>
      </c>
      <c r="C19" t="str">
        <f t="shared" si="1"/>
        <v>Nora Jönsén</v>
      </c>
      <c r="D19" s="92">
        <v>5.138888888888889E-3</v>
      </c>
      <c r="E19" t="e">
        <f t="shared" si="2"/>
        <v>#REF!</v>
      </c>
    </row>
    <row r="20" spans="1:5">
      <c r="A20" s="90">
        <v>262</v>
      </c>
      <c r="B20" t="str">
        <f t="shared" si="0"/>
        <v xml:space="preserve">D08 1,0 km </v>
      </c>
      <c r="C20" t="str">
        <f t="shared" si="1"/>
        <v>Ebba Liinanki</v>
      </c>
      <c r="D20" s="92">
        <v>5.2546296296296299E-3</v>
      </c>
      <c r="E20" t="e">
        <f t="shared" si="2"/>
        <v>#REF!</v>
      </c>
    </row>
    <row r="21" spans="1:5">
      <c r="A21" s="90">
        <v>245</v>
      </c>
      <c r="B21" t="str">
        <f t="shared" si="0"/>
        <v xml:space="preserve">D08 1,0 km </v>
      </c>
      <c r="C21" t="str">
        <f t="shared" si="1"/>
        <v>Noell Bergström</v>
      </c>
      <c r="D21" s="92">
        <v>5.2777777777777771E-3</v>
      </c>
      <c r="E21" t="e">
        <f t="shared" si="2"/>
        <v>#REF!</v>
      </c>
    </row>
    <row r="22" spans="1:5">
      <c r="A22" s="90">
        <v>204</v>
      </c>
      <c r="B22" t="str">
        <f t="shared" si="0"/>
        <v xml:space="preserve">D08 1,0 km </v>
      </c>
      <c r="C22" t="str">
        <f t="shared" si="1"/>
        <v>Lovisa Jansson</v>
      </c>
      <c r="D22" s="92">
        <v>5.5787037037037038E-3</v>
      </c>
      <c r="E22" t="e">
        <f t="shared" si="2"/>
        <v>#REF!</v>
      </c>
    </row>
    <row r="23" spans="1:5">
      <c r="A23" s="90">
        <v>220</v>
      </c>
      <c r="B23" t="str">
        <f t="shared" si="0"/>
        <v xml:space="preserve">D08 1,0 km </v>
      </c>
      <c r="C23" t="str">
        <f t="shared" si="1"/>
        <v>Nellie Johansson</v>
      </c>
      <c r="D23" s="92">
        <v>5.6597222222222222E-3</v>
      </c>
      <c r="E23" t="e">
        <f t="shared" si="2"/>
        <v>#REF!</v>
      </c>
    </row>
    <row r="24" spans="1:5">
      <c r="A24" s="90">
        <v>250</v>
      </c>
      <c r="B24" t="str">
        <f t="shared" si="0"/>
        <v xml:space="preserve">D08 1,0 km </v>
      </c>
      <c r="C24" t="str">
        <f t="shared" si="1"/>
        <v>Moa Danielsson</v>
      </c>
      <c r="D24" s="92">
        <v>5.7060185185185191E-3</v>
      </c>
      <c r="E24" t="e">
        <f t="shared" si="2"/>
        <v>#REF!</v>
      </c>
    </row>
    <row r="25" spans="1:5">
      <c r="A25" s="90">
        <v>233</v>
      </c>
      <c r="B25" t="str">
        <f t="shared" si="0"/>
        <v>H08 1,0 km</v>
      </c>
      <c r="C25" t="str">
        <f t="shared" si="1"/>
        <v>Jakob Eklund</v>
      </c>
      <c r="D25" s="92">
        <v>3.0208333333333333E-3</v>
      </c>
      <c r="E25" t="e">
        <f t="shared" si="2"/>
        <v>#REF!</v>
      </c>
    </row>
    <row r="26" spans="1:5">
      <c r="A26" s="90">
        <v>213</v>
      </c>
      <c r="B26" t="str">
        <f t="shared" si="0"/>
        <v>H08 1,0 km</v>
      </c>
      <c r="C26" t="str">
        <f t="shared" si="1"/>
        <v>Axel Larsson</v>
      </c>
      <c r="D26" s="92">
        <v>3.2175925925925926E-3</v>
      </c>
      <c r="E26" t="e">
        <f t="shared" si="2"/>
        <v>#REF!</v>
      </c>
    </row>
    <row r="27" spans="1:5">
      <c r="A27" s="90">
        <v>215</v>
      </c>
      <c r="B27" t="str">
        <f t="shared" si="0"/>
        <v>H08 1,0 km</v>
      </c>
      <c r="C27" t="str">
        <f t="shared" si="1"/>
        <v>Axel Krysén</v>
      </c>
      <c r="D27" s="92">
        <v>3.2638888888888891E-3</v>
      </c>
      <c r="E27" t="e">
        <f t="shared" si="2"/>
        <v>#REF!</v>
      </c>
    </row>
    <row r="28" spans="1:5">
      <c r="A28" s="90">
        <v>248</v>
      </c>
      <c r="B28" t="str">
        <f t="shared" si="0"/>
        <v>H08 1,0 km</v>
      </c>
      <c r="C28" t="str">
        <f t="shared" si="1"/>
        <v>Hilding Malmkvist</v>
      </c>
      <c r="D28" s="92">
        <v>3.3564814814814811E-3</v>
      </c>
      <c r="E28" t="e">
        <f t="shared" si="2"/>
        <v>#REF!</v>
      </c>
    </row>
    <row r="29" spans="1:5">
      <c r="A29" s="90">
        <v>252</v>
      </c>
      <c r="B29" t="str">
        <f t="shared" si="0"/>
        <v>H08 1,0 km</v>
      </c>
      <c r="C29" t="str">
        <f t="shared" si="1"/>
        <v>Gustav Jacobsson</v>
      </c>
      <c r="D29" s="92">
        <v>3.414351851851852E-3</v>
      </c>
      <c r="E29" t="e">
        <f t="shared" si="2"/>
        <v>#REF!</v>
      </c>
    </row>
    <row r="30" spans="1:5">
      <c r="A30" s="90">
        <v>214</v>
      </c>
      <c r="B30" t="str">
        <f t="shared" si="0"/>
        <v>H08 1,0 km</v>
      </c>
      <c r="C30" t="str">
        <f t="shared" si="1"/>
        <v>Melker Falk Johansson</v>
      </c>
      <c r="D30" s="92">
        <v>3.5648148148148154E-3</v>
      </c>
      <c r="E30" t="e">
        <f t="shared" si="2"/>
        <v>#REF!</v>
      </c>
    </row>
    <row r="31" spans="1:5">
      <c r="A31" s="90">
        <v>237</v>
      </c>
      <c r="B31" t="str">
        <f t="shared" si="0"/>
        <v>H08 1,0 km</v>
      </c>
      <c r="C31" t="str">
        <f t="shared" si="1"/>
        <v>Julius Hellberg</v>
      </c>
      <c r="D31" s="92">
        <v>3.5995370370370369E-3</v>
      </c>
      <c r="E31" t="e">
        <f t="shared" si="2"/>
        <v>#REF!</v>
      </c>
    </row>
    <row r="32" spans="1:5">
      <c r="A32" s="90">
        <v>258</v>
      </c>
      <c r="B32" t="str">
        <f t="shared" si="0"/>
        <v>H08 1,0 km</v>
      </c>
      <c r="C32" t="str">
        <f t="shared" si="1"/>
        <v>Elis Isaksson Hindrikes</v>
      </c>
      <c r="D32" s="92">
        <v>4.2939814814814811E-3</v>
      </c>
      <c r="E32" t="e">
        <f t="shared" si="2"/>
        <v>#REF!</v>
      </c>
    </row>
    <row r="33" spans="1:5">
      <c r="A33" s="90">
        <v>240</v>
      </c>
      <c r="B33" t="str">
        <f t="shared" si="0"/>
        <v>H08 1,0 km</v>
      </c>
      <c r="C33" t="str">
        <f t="shared" si="1"/>
        <v>Simon Nyberg</v>
      </c>
      <c r="D33" s="92">
        <v>4.31712962962963E-3</v>
      </c>
      <c r="E33" t="e">
        <f t="shared" si="2"/>
        <v>#REF!</v>
      </c>
    </row>
    <row r="34" spans="1:5">
      <c r="A34" s="90">
        <v>261</v>
      </c>
      <c r="B34" t="str">
        <f t="shared" si="0"/>
        <v>H08 1,0 km</v>
      </c>
      <c r="C34" t="str">
        <f t="shared" si="1"/>
        <v>Juan Sanchez</v>
      </c>
      <c r="D34" s="92">
        <v>4.363425925925926E-3</v>
      </c>
      <c r="E34" t="e">
        <f t="shared" si="2"/>
        <v>#REF!</v>
      </c>
    </row>
    <row r="35" spans="1:5">
      <c r="A35" s="90">
        <v>266</v>
      </c>
      <c r="B35" t="str">
        <f t="shared" ref="B35:B66" si="3">VLOOKUP($A35,Delt6,13-$C$1,FALSE)</f>
        <v>H08 1,0 km</v>
      </c>
      <c r="C35" t="str">
        <f t="shared" ref="C35:C66" si="4">VLOOKUP($A35,Delt6,14-$C$1,FALSE)</f>
        <v>Samuel Larsson</v>
      </c>
      <c r="D35" s="92">
        <v>4.4444444444444444E-3</v>
      </c>
      <c r="E35" t="e">
        <f t="shared" ref="E35:E66" si="5">VLOOKUP($A35,Delt6,14,FALSE)</f>
        <v>#REF!</v>
      </c>
    </row>
    <row r="36" spans="1:5">
      <c r="A36" s="90">
        <v>223</v>
      </c>
      <c r="B36" t="str">
        <f t="shared" si="3"/>
        <v>H08 1,0 km</v>
      </c>
      <c r="C36" t="str">
        <f t="shared" si="4"/>
        <v>André Bergkvist</v>
      </c>
      <c r="D36" s="92">
        <v>4.8263888888888887E-3</v>
      </c>
      <c r="E36" t="e">
        <f t="shared" si="5"/>
        <v>#REF!</v>
      </c>
    </row>
    <row r="37" spans="1:5">
      <c r="A37" s="90">
        <v>202</v>
      </c>
      <c r="B37" t="str">
        <f t="shared" si="3"/>
        <v xml:space="preserve">H10 1,5 km </v>
      </c>
      <c r="C37" t="str">
        <f t="shared" si="4"/>
        <v>Gustav Einarsson</v>
      </c>
      <c r="D37" s="92">
        <v>4.2824074074074075E-3</v>
      </c>
      <c r="E37" t="e">
        <f t="shared" si="5"/>
        <v>#REF!</v>
      </c>
    </row>
    <row r="38" spans="1:5">
      <c r="A38" s="90">
        <v>251</v>
      </c>
      <c r="B38" t="str">
        <f t="shared" si="3"/>
        <v xml:space="preserve">H10 1,5 km </v>
      </c>
      <c r="C38" t="str">
        <f t="shared" si="4"/>
        <v>Axel Jacobsson</v>
      </c>
      <c r="D38" s="92">
        <v>4.7106481481481478E-3</v>
      </c>
      <c r="E38" t="e">
        <f t="shared" si="5"/>
        <v>#REF!</v>
      </c>
    </row>
    <row r="39" spans="1:5">
      <c r="A39" s="90">
        <v>208</v>
      </c>
      <c r="B39" t="str">
        <f t="shared" si="3"/>
        <v xml:space="preserve">H10 1,5 km </v>
      </c>
      <c r="C39" t="str">
        <f t="shared" si="4"/>
        <v>Rasmus Eriksson</v>
      </c>
      <c r="D39" s="92">
        <v>4.7569444444444447E-3</v>
      </c>
      <c r="E39" t="e">
        <f t="shared" si="5"/>
        <v>#REF!</v>
      </c>
    </row>
    <row r="40" spans="1:5">
      <c r="A40" s="90">
        <v>216</v>
      </c>
      <c r="B40" t="str">
        <f t="shared" si="3"/>
        <v xml:space="preserve">H10 1,5 km </v>
      </c>
      <c r="C40" t="str">
        <f t="shared" si="4"/>
        <v>Axel Jernberg</v>
      </c>
      <c r="D40" s="92">
        <v>5.2199074074074066E-3</v>
      </c>
      <c r="E40" t="e">
        <f t="shared" si="5"/>
        <v>#REF!</v>
      </c>
    </row>
    <row r="41" spans="1:5">
      <c r="A41" s="90">
        <v>207</v>
      </c>
      <c r="B41" t="str">
        <f t="shared" si="3"/>
        <v xml:space="preserve">H10 1,5 km </v>
      </c>
      <c r="C41" t="str">
        <f t="shared" si="4"/>
        <v>Sven Holmgren</v>
      </c>
      <c r="D41" s="92">
        <v>5.7638888888888887E-3</v>
      </c>
      <c r="E41" t="e">
        <f t="shared" si="5"/>
        <v>#REF!</v>
      </c>
    </row>
    <row r="42" spans="1:5">
      <c r="A42" s="90">
        <v>242</v>
      </c>
      <c r="B42" t="str">
        <f t="shared" si="3"/>
        <v xml:space="preserve">H10 1,5 km </v>
      </c>
      <c r="C42" t="str">
        <f t="shared" si="4"/>
        <v>Adam Miram</v>
      </c>
      <c r="D42" s="92">
        <v>6.6319444444444446E-3</v>
      </c>
      <c r="E42" t="e">
        <f t="shared" si="5"/>
        <v>#REF!</v>
      </c>
    </row>
    <row r="43" spans="1:5">
      <c r="A43" s="90">
        <v>239</v>
      </c>
      <c r="B43" t="str">
        <f t="shared" si="3"/>
        <v xml:space="preserve">H10 1,5 km </v>
      </c>
      <c r="C43" t="str">
        <f t="shared" si="4"/>
        <v>Albin Andersson</v>
      </c>
      <c r="D43" s="92">
        <v>8.2870370370370372E-3</v>
      </c>
      <c r="E43" t="e">
        <f t="shared" si="5"/>
        <v>#REF!</v>
      </c>
    </row>
    <row r="44" spans="1:5">
      <c r="A44" s="90">
        <v>226</v>
      </c>
      <c r="B44" t="str">
        <f t="shared" si="3"/>
        <v>H12 2,5 km</v>
      </c>
      <c r="C44" t="str">
        <f t="shared" si="4"/>
        <v>Albin Augustsson</v>
      </c>
      <c r="D44" s="92">
        <v>7.037037037037037E-3</v>
      </c>
      <c r="E44" t="e">
        <f t="shared" si="5"/>
        <v>#REF!</v>
      </c>
    </row>
    <row r="45" spans="1:5">
      <c r="A45" s="90">
        <v>224</v>
      </c>
      <c r="B45" t="str">
        <f t="shared" si="3"/>
        <v>H12 2,5 km</v>
      </c>
      <c r="C45" t="str">
        <f t="shared" si="4"/>
        <v>Elias Lundgren</v>
      </c>
      <c r="D45" s="92">
        <v>7.8935185185185185E-3</v>
      </c>
      <c r="E45" t="e">
        <f t="shared" si="5"/>
        <v>#REF!</v>
      </c>
    </row>
    <row r="46" spans="1:5">
      <c r="A46" s="90">
        <v>225</v>
      </c>
      <c r="B46" t="str">
        <f t="shared" si="3"/>
        <v>H17 5/9 km</v>
      </c>
      <c r="C46" t="str">
        <f t="shared" si="4"/>
        <v>Ola Augustsson</v>
      </c>
      <c r="D46" s="92">
        <v>1.3680555555555555E-2</v>
      </c>
      <c r="E46" t="e">
        <f t="shared" si="5"/>
        <v>#REF!</v>
      </c>
    </row>
    <row r="47" spans="1:5">
      <c r="A47" s="90">
        <v>203</v>
      </c>
      <c r="B47" t="str">
        <f t="shared" si="3"/>
        <v>H17 5/9 km</v>
      </c>
      <c r="C47" t="str">
        <f t="shared" si="4"/>
        <v>Magnus Einarsson</v>
      </c>
      <c r="D47" s="92">
        <v>1.5208333333333332E-2</v>
      </c>
      <c r="E47" t="e">
        <f t="shared" si="5"/>
        <v>#REF!</v>
      </c>
    </row>
    <row r="48" spans="1:5">
      <c r="A48" s="90">
        <v>222</v>
      </c>
      <c r="B48" t="str">
        <f t="shared" si="3"/>
        <v>H17 5/9 km</v>
      </c>
      <c r="C48" t="str">
        <f t="shared" si="4"/>
        <v>Jan Eriksson</v>
      </c>
      <c r="D48" s="92">
        <v>1.5706018518518518E-2</v>
      </c>
      <c r="E48" t="e">
        <f t="shared" si="5"/>
        <v>#REF!</v>
      </c>
    </row>
    <row r="49" spans="1:5">
      <c r="A49" s="90">
        <v>246</v>
      </c>
      <c r="B49" t="str">
        <f t="shared" si="3"/>
        <v>H17 5/9 km</v>
      </c>
      <c r="C49" t="str">
        <f t="shared" si="4"/>
        <v>Erik Eriksson</v>
      </c>
      <c r="D49" s="92">
        <v>1.6192129629629629E-2</v>
      </c>
      <c r="E49" t="e">
        <f t="shared" si="5"/>
        <v>#REF!</v>
      </c>
    </row>
    <row r="50" spans="1:5">
      <c r="A50" s="90">
        <v>232</v>
      </c>
      <c r="B50" t="str">
        <f t="shared" si="3"/>
        <v>H17 5/9 km</v>
      </c>
      <c r="C50" t="str">
        <f t="shared" si="4"/>
        <v>David Eklund</v>
      </c>
      <c r="D50" s="92">
        <v>1.7141203703703704E-2</v>
      </c>
      <c r="E50" t="e">
        <f t="shared" si="5"/>
        <v>#REF!</v>
      </c>
    </row>
    <row r="51" spans="1:5">
      <c r="A51" s="90">
        <v>221</v>
      </c>
      <c r="B51" t="str">
        <f t="shared" si="3"/>
        <v>H17 5/9 km</v>
      </c>
      <c r="C51" t="str">
        <f t="shared" si="4"/>
        <v>Robert Magnusson</v>
      </c>
      <c r="D51" s="92">
        <v>1.8958333333333334E-2</v>
      </c>
      <c r="E51" t="e">
        <f t="shared" si="5"/>
        <v>#REF!</v>
      </c>
    </row>
    <row r="52" spans="1:5">
      <c r="A52" s="90">
        <v>247</v>
      </c>
      <c r="B52" t="str">
        <f t="shared" si="3"/>
        <v>H17 5/9 km</v>
      </c>
      <c r="C52" t="str">
        <f t="shared" si="4"/>
        <v>Stefan Andersson</v>
      </c>
      <c r="D52" s="92">
        <v>2.9837962962962965E-2</v>
      </c>
      <c r="E52" t="e">
        <f t="shared" si="5"/>
        <v>#REF!</v>
      </c>
    </row>
    <row r="53" spans="1:5">
      <c r="A53" s="90">
        <v>217</v>
      </c>
      <c r="B53" t="str">
        <f t="shared" si="3"/>
        <v xml:space="preserve">D10 1,5 km </v>
      </c>
      <c r="C53" t="str">
        <f t="shared" si="4"/>
        <v>Tilda Karlsson</v>
      </c>
      <c r="D53" s="92">
        <v>5.3356481481481484E-3</v>
      </c>
      <c r="E53" t="e">
        <f t="shared" si="5"/>
        <v>#REF!</v>
      </c>
    </row>
    <row r="54" spans="1:5">
      <c r="A54" s="90">
        <v>260</v>
      </c>
      <c r="B54" t="str">
        <f t="shared" si="3"/>
        <v xml:space="preserve">D10 1,5 km </v>
      </c>
      <c r="C54" t="str">
        <f t="shared" si="4"/>
        <v>Natalia Alman</v>
      </c>
      <c r="D54" s="92">
        <v>5.6712962962962958E-3</v>
      </c>
      <c r="E54" t="e">
        <f t="shared" si="5"/>
        <v>#REF!</v>
      </c>
    </row>
    <row r="55" spans="1:5">
      <c r="A55" s="90">
        <v>256</v>
      </c>
      <c r="B55" t="str">
        <f t="shared" si="3"/>
        <v xml:space="preserve">D10 1,5 km </v>
      </c>
      <c r="C55" t="str">
        <f t="shared" si="4"/>
        <v>Sofia Monk</v>
      </c>
      <c r="D55" s="92">
        <v>5.6828703703703702E-3</v>
      </c>
      <c r="E55" t="e">
        <f t="shared" si="5"/>
        <v>#REF!</v>
      </c>
    </row>
    <row r="56" spans="1:5">
      <c r="A56" s="90">
        <v>201</v>
      </c>
      <c r="B56" t="str">
        <f t="shared" si="3"/>
        <v xml:space="preserve">D10 1,5 km </v>
      </c>
      <c r="C56" t="str">
        <f t="shared" si="4"/>
        <v>Angelica Jansson</v>
      </c>
      <c r="D56" s="92">
        <v>5.7175925925925927E-3</v>
      </c>
      <c r="E56" t="e">
        <f t="shared" si="5"/>
        <v>#REF!</v>
      </c>
    </row>
    <row r="57" spans="1:5">
      <c r="A57" s="90">
        <v>253</v>
      </c>
      <c r="B57" t="str">
        <f t="shared" si="3"/>
        <v xml:space="preserve">D10 1,5 km </v>
      </c>
      <c r="C57" t="str">
        <f t="shared" si="4"/>
        <v>Elsa Leander</v>
      </c>
      <c r="D57" s="92">
        <v>5.7291666666666671E-3</v>
      </c>
      <c r="E57" t="e">
        <f t="shared" si="5"/>
        <v>#REF!</v>
      </c>
    </row>
    <row r="58" spans="1:5">
      <c r="A58" s="90">
        <v>265</v>
      </c>
      <c r="B58" t="str">
        <f t="shared" si="3"/>
        <v xml:space="preserve">D10 1,5 km </v>
      </c>
      <c r="C58" t="str">
        <f t="shared" si="4"/>
        <v>Moa Eriksson</v>
      </c>
      <c r="D58" s="92">
        <v>7.4074074074074068E-3</v>
      </c>
      <c r="E58" t="e">
        <f t="shared" si="5"/>
        <v>#REF!</v>
      </c>
    </row>
    <row r="59" spans="1:5">
      <c r="A59" s="90">
        <v>264</v>
      </c>
      <c r="B59" t="str">
        <f t="shared" si="3"/>
        <v xml:space="preserve">D10 1,5 km </v>
      </c>
      <c r="C59" t="str">
        <f t="shared" si="4"/>
        <v>Lovisa Leonardsson</v>
      </c>
      <c r="D59" s="92">
        <v>7.4537037037037028E-3</v>
      </c>
      <c r="E59" t="e">
        <f t="shared" si="5"/>
        <v>#REF!</v>
      </c>
    </row>
    <row r="60" spans="1:5">
      <c r="A60" s="90">
        <v>227</v>
      </c>
      <c r="B60" t="str">
        <f t="shared" si="3"/>
        <v xml:space="preserve">D10 1,5 km </v>
      </c>
      <c r="C60" t="str">
        <f t="shared" si="4"/>
        <v>Ebba Augustsson</v>
      </c>
      <c r="D60" s="92">
        <v>2.0914351851851851E-2</v>
      </c>
      <c r="E60" t="e">
        <f t="shared" si="5"/>
        <v>#REF!</v>
      </c>
    </row>
    <row r="61" spans="1:5">
      <c r="A61" s="90">
        <v>244</v>
      </c>
      <c r="B61" t="str">
        <f t="shared" si="3"/>
        <v>D12 2,5 km</v>
      </c>
      <c r="C61" t="str">
        <f t="shared" si="4"/>
        <v>Alma Jönsén</v>
      </c>
      <c r="D61" s="92">
        <v>8.8888888888888889E-3</v>
      </c>
      <c r="E61" t="e">
        <f t="shared" si="5"/>
        <v>#REF!</v>
      </c>
    </row>
    <row r="62" spans="1:5">
      <c r="A62" s="90">
        <v>234</v>
      </c>
      <c r="B62" t="str">
        <f t="shared" si="3"/>
        <v>D12 2,5 km</v>
      </c>
      <c r="C62" t="str">
        <f t="shared" si="4"/>
        <v>Alicia Bergkvist</v>
      </c>
      <c r="D62" s="92">
        <v>9.3171296296296283E-3</v>
      </c>
      <c r="E62" t="e">
        <f t="shared" si="5"/>
        <v>#REF!</v>
      </c>
    </row>
    <row r="63" spans="1:5">
      <c r="A63" s="90">
        <v>205</v>
      </c>
      <c r="B63" t="str">
        <f t="shared" si="3"/>
        <v>D12 2,5 km</v>
      </c>
      <c r="C63" t="str">
        <f t="shared" si="4"/>
        <v>Emilia Jansson</v>
      </c>
      <c r="D63" s="92">
        <v>9.8842592592592576E-3</v>
      </c>
      <c r="E63" t="e">
        <f t="shared" si="5"/>
        <v>#REF!</v>
      </c>
    </row>
    <row r="64" spans="1:5">
      <c r="A64" s="90">
        <v>235</v>
      </c>
      <c r="B64" t="str">
        <f t="shared" si="3"/>
        <v>D17 5/9 km</v>
      </c>
      <c r="C64" t="str">
        <f t="shared" si="4"/>
        <v>Charlotta Mellegård</v>
      </c>
      <c r="D64" s="92">
        <v>2.0023148148148148E-2</v>
      </c>
      <c r="E64" t="e">
        <f t="shared" si="5"/>
        <v>#REF!</v>
      </c>
    </row>
    <row r="65" spans="1:5">
      <c r="A65" s="90">
        <v>249</v>
      </c>
      <c r="B65" t="str">
        <f t="shared" si="3"/>
        <v>D17 5/9 km</v>
      </c>
      <c r="C65" t="str">
        <f t="shared" si="4"/>
        <v>Malin Nyström</v>
      </c>
      <c r="D65" s="92">
        <v>2.0625000000000001E-2</v>
      </c>
      <c r="E65" t="e">
        <f t="shared" si="5"/>
        <v>#REF!</v>
      </c>
    </row>
    <row r="66" spans="1:5">
      <c r="A66" s="90">
        <v>228</v>
      </c>
      <c r="B66" t="str">
        <f t="shared" si="3"/>
        <v>D17 5/9 km</v>
      </c>
      <c r="C66" t="str">
        <f t="shared" si="4"/>
        <v>Karin Augustsson</v>
      </c>
      <c r="D66" s="92">
        <v>2.0925925925925928E-2</v>
      </c>
      <c r="E66" t="e">
        <f t="shared" si="5"/>
        <v>#REF!</v>
      </c>
    </row>
    <row r="67" spans="1:5">
      <c r="A67" s="90"/>
      <c r="B67" t="e">
        <f t="shared" ref="B67:B102" si="6">VLOOKUP($A67,Delt6,13-$C$1,FALSE)</f>
        <v>#N/A</v>
      </c>
      <c r="C67" t="e">
        <f t="shared" ref="C67:C102" si="7">VLOOKUP($A67,Delt6,14-$C$1,FALSE)</f>
        <v>#N/A</v>
      </c>
      <c r="D67" s="92"/>
      <c r="E67" t="e">
        <f t="shared" ref="E67:E102" si="8">VLOOKUP($A67,Delt6,14,FALSE)</f>
        <v>#N/A</v>
      </c>
    </row>
    <row r="68" spans="1:5">
      <c r="A68" s="90"/>
      <c r="B68" t="e">
        <f t="shared" si="6"/>
        <v>#N/A</v>
      </c>
      <c r="C68" t="e">
        <f t="shared" si="7"/>
        <v>#N/A</v>
      </c>
      <c r="D68" s="92"/>
      <c r="E68" t="e">
        <f t="shared" si="8"/>
        <v>#N/A</v>
      </c>
    </row>
    <row r="69" spans="1:5">
      <c r="A69" s="90"/>
      <c r="B69" t="e">
        <f t="shared" si="6"/>
        <v>#N/A</v>
      </c>
      <c r="C69" t="e">
        <f t="shared" si="7"/>
        <v>#N/A</v>
      </c>
      <c r="D69" s="92"/>
      <c r="E69" t="e">
        <f t="shared" si="8"/>
        <v>#N/A</v>
      </c>
    </row>
    <row r="70" spans="1:5">
      <c r="A70" s="90"/>
      <c r="B70" t="e">
        <f t="shared" si="6"/>
        <v>#N/A</v>
      </c>
      <c r="C70" t="e">
        <f t="shared" si="7"/>
        <v>#N/A</v>
      </c>
      <c r="D70" s="92"/>
      <c r="E70" t="e">
        <f t="shared" si="8"/>
        <v>#N/A</v>
      </c>
    </row>
    <row r="71" spans="1:5">
      <c r="A71" s="90"/>
      <c r="B71" t="e">
        <f t="shared" si="6"/>
        <v>#N/A</v>
      </c>
      <c r="C71" t="e">
        <f t="shared" si="7"/>
        <v>#N/A</v>
      </c>
      <c r="D71" s="92"/>
      <c r="E71" t="e">
        <f t="shared" si="8"/>
        <v>#N/A</v>
      </c>
    </row>
    <row r="72" spans="1:5">
      <c r="A72" s="90"/>
      <c r="B72" t="e">
        <f t="shared" si="6"/>
        <v>#N/A</v>
      </c>
      <c r="C72" t="e">
        <f t="shared" si="7"/>
        <v>#N/A</v>
      </c>
      <c r="D72" s="92"/>
      <c r="E72" t="e">
        <f t="shared" si="8"/>
        <v>#N/A</v>
      </c>
    </row>
    <row r="73" spans="1:5">
      <c r="A73" s="90"/>
      <c r="B73" t="e">
        <f t="shared" si="6"/>
        <v>#N/A</v>
      </c>
      <c r="C73" t="e">
        <f t="shared" si="7"/>
        <v>#N/A</v>
      </c>
      <c r="D73" s="92"/>
      <c r="E73" t="e">
        <f t="shared" si="8"/>
        <v>#N/A</v>
      </c>
    </row>
    <row r="74" spans="1:5">
      <c r="A74" s="90"/>
      <c r="B74" t="e">
        <f t="shared" si="6"/>
        <v>#N/A</v>
      </c>
      <c r="C74" t="e">
        <f t="shared" si="7"/>
        <v>#N/A</v>
      </c>
      <c r="D74" s="92"/>
      <c r="E74" t="e">
        <f t="shared" si="8"/>
        <v>#N/A</v>
      </c>
    </row>
    <row r="75" spans="1:5">
      <c r="A75" s="90"/>
      <c r="B75" t="e">
        <f t="shared" si="6"/>
        <v>#N/A</v>
      </c>
      <c r="C75" t="e">
        <f t="shared" si="7"/>
        <v>#N/A</v>
      </c>
      <c r="D75" s="92"/>
      <c r="E75" t="e">
        <f t="shared" si="8"/>
        <v>#N/A</v>
      </c>
    </row>
    <row r="76" spans="1:5">
      <c r="A76" s="90"/>
      <c r="B76" t="e">
        <f t="shared" si="6"/>
        <v>#N/A</v>
      </c>
      <c r="C76" t="e">
        <f t="shared" si="7"/>
        <v>#N/A</v>
      </c>
      <c r="D76" s="92"/>
      <c r="E76" t="e">
        <f t="shared" si="8"/>
        <v>#N/A</v>
      </c>
    </row>
    <row r="77" spans="1:5">
      <c r="A77" s="90"/>
      <c r="B77" t="e">
        <f t="shared" si="6"/>
        <v>#N/A</v>
      </c>
      <c r="C77" t="e">
        <f t="shared" si="7"/>
        <v>#N/A</v>
      </c>
      <c r="D77" s="92"/>
      <c r="E77" t="e">
        <f t="shared" si="8"/>
        <v>#N/A</v>
      </c>
    </row>
    <row r="78" spans="1:5">
      <c r="A78" s="90"/>
      <c r="B78" t="e">
        <f t="shared" si="6"/>
        <v>#N/A</v>
      </c>
      <c r="C78" t="e">
        <f t="shared" si="7"/>
        <v>#N/A</v>
      </c>
      <c r="D78" s="92"/>
      <c r="E78" t="e">
        <f t="shared" si="8"/>
        <v>#N/A</v>
      </c>
    </row>
    <row r="79" spans="1:5">
      <c r="A79" s="90"/>
      <c r="B79" t="e">
        <f t="shared" si="6"/>
        <v>#N/A</v>
      </c>
      <c r="C79" t="e">
        <f t="shared" si="7"/>
        <v>#N/A</v>
      </c>
      <c r="D79" s="92"/>
      <c r="E79" t="e">
        <f t="shared" si="8"/>
        <v>#N/A</v>
      </c>
    </row>
    <row r="80" spans="1:5">
      <c r="A80" s="90"/>
      <c r="B80" t="e">
        <f t="shared" si="6"/>
        <v>#N/A</v>
      </c>
      <c r="C80" t="e">
        <f t="shared" si="7"/>
        <v>#N/A</v>
      </c>
      <c r="D80" s="92"/>
      <c r="E80" t="e">
        <f t="shared" si="8"/>
        <v>#N/A</v>
      </c>
    </row>
    <row r="81" spans="1:5">
      <c r="A81" s="90"/>
      <c r="B81" t="e">
        <f t="shared" si="6"/>
        <v>#N/A</v>
      </c>
      <c r="C81" t="e">
        <f t="shared" si="7"/>
        <v>#N/A</v>
      </c>
      <c r="D81" s="92"/>
      <c r="E81" t="e">
        <f t="shared" si="8"/>
        <v>#N/A</v>
      </c>
    </row>
    <row r="82" spans="1:5">
      <c r="A82" s="90"/>
      <c r="B82" t="e">
        <f t="shared" si="6"/>
        <v>#N/A</v>
      </c>
      <c r="C82" t="e">
        <f t="shared" si="7"/>
        <v>#N/A</v>
      </c>
      <c r="D82" s="92"/>
      <c r="E82" t="e">
        <f t="shared" si="8"/>
        <v>#N/A</v>
      </c>
    </row>
    <row r="83" spans="1:5">
      <c r="A83" s="90"/>
      <c r="B83" t="e">
        <f t="shared" si="6"/>
        <v>#N/A</v>
      </c>
      <c r="C83" t="e">
        <f t="shared" si="7"/>
        <v>#N/A</v>
      </c>
      <c r="D83" s="92"/>
      <c r="E83" t="e">
        <f t="shared" si="8"/>
        <v>#N/A</v>
      </c>
    </row>
    <row r="84" spans="1:5">
      <c r="A84" s="90"/>
      <c r="B84" t="e">
        <f t="shared" si="6"/>
        <v>#N/A</v>
      </c>
      <c r="C84" t="e">
        <f t="shared" si="7"/>
        <v>#N/A</v>
      </c>
      <c r="D84" s="92"/>
      <c r="E84" t="e">
        <f t="shared" si="8"/>
        <v>#N/A</v>
      </c>
    </row>
    <row r="85" spans="1:5">
      <c r="A85" s="90"/>
      <c r="B85" t="e">
        <f t="shared" si="6"/>
        <v>#N/A</v>
      </c>
      <c r="C85" t="e">
        <f t="shared" si="7"/>
        <v>#N/A</v>
      </c>
      <c r="D85" s="92"/>
      <c r="E85" t="e">
        <f t="shared" si="8"/>
        <v>#N/A</v>
      </c>
    </row>
    <row r="86" spans="1:5">
      <c r="A86" s="90"/>
      <c r="B86" t="e">
        <f t="shared" si="6"/>
        <v>#N/A</v>
      </c>
      <c r="C86" t="e">
        <f t="shared" si="7"/>
        <v>#N/A</v>
      </c>
      <c r="D86" s="92"/>
      <c r="E86" t="e">
        <f t="shared" si="8"/>
        <v>#N/A</v>
      </c>
    </row>
    <row r="87" spans="1:5">
      <c r="A87" s="90"/>
      <c r="B87" t="e">
        <f t="shared" si="6"/>
        <v>#N/A</v>
      </c>
      <c r="C87" t="e">
        <f t="shared" si="7"/>
        <v>#N/A</v>
      </c>
      <c r="D87" s="92"/>
      <c r="E87" t="e">
        <f t="shared" si="8"/>
        <v>#N/A</v>
      </c>
    </row>
    <row r="88" spans="1:5">
      <c r="A88" s="90"/>
      <c r="B88" t="e">
        <f t="shared" si="6"/>
        <v>#N/A</v>
      </c>
      <c r="C88" t="e">
        <f t="shared" si="7"/>
        <v>#N/A</v>
      </c>
      <c r="D88" s="92"/>
      <c r="E88" t="e">
        <f t="shared" si="8"/>
        <v>#N/A</v>
      </c>
    </row>
    <row r="89" spans="1:5">
      <c r="A89" s="90"/>
      <c r="B89" t="e">
        <f t="shared" si="6"/>
        <v>#N/A</v>
      </c>
      <c r="C89" t="e">
        <f t="shared" si="7"/>
        <v>#N/A</v>
      </c>
      <c r="D89" s="92"/>
      <c r="E89" t="e">
        <f t="shared" si="8"/>
        <v>#N/A</v>
      </c>
    </row>
    <row r="90" spans="1:5">
      <c r="A90" s="90"/>
      <c r="B90" t="e">
        <f t="shared" si="6"/>
        <v>#N/A</v>
      </c>
      <c r="C90" t="e">
        <f t="shared" si="7"/>
        <v>#N/A</v>
      </c>
      <c r="D90" s="92"/>
      <c r="E90" t="e">
        <f t="shared" si="8"/>
        <v>#N/A</v>
      </c>
    </row>
    <row r="91" spans="1:5">
      <c r="A91" s="90"/>
      <c r="B91" t="e">
        <f t="shared" si="6"/>
        <v>#N/A</v>
      </c>
      <c r="C91" t="e">
        <f t="shared" si="7"/>
        <v>#N/A</v>
      </c>
      <c r="D91" s="92"/>
      <c r="E91" t="e">
        <f t="shared" si="8"/>
        <v>#N/A</v>
      </c>
    </row>
    <row r="92" spans="1:5">
      <c r="A92" s="90"/>
      <c r="B92" t="e">
        <f t="shared" si="6"/>
        <v>#N/A</v>
      </c>
      <c r="C92" t="e">
        <f t="shared" si="7"/>
        <v>#N/A</v>
      </c>
      <c r="D92" s="92"/>
      <c r="E92" t="e">
        <f t="shared" si="8"/>
        <v>#N/A</v>
      </c>
    </row>
    <row r="93" spans="1:5">
      <c r="A93" s="90"/>
      <c r="B93" t="e">
        <f t="shared" si="6"/>
        <v>#N/A</v>
      </c>
      <c r="C93" t="e">
        <f t="shared" si="7"/>
        <v>#N/A</v>
      </c>
      <c r="D93" s="92"/>
      <c r="E93" t="e">
        <f t="shared" si="8"/>
        <v>#N/A</v>
      </c>
    </row>
    <row r="94" spans="1:5">
      <c r="A94" s="90"/>
      <c r="B94" t="e">
        <f t="shared" si="6"/>
        <v>#N/A</v>
      </c>
      <c r="C94" t="e">
        <f t="shared" si="7"/>
        <v>#N/A</v>
      </c>
      <c r="D94" s="92"/>
      <c r="E94" t="e">
        <f t="shared" si="8"/>
        <v>#N/A</v>
      </c>
    </row>
    <row r="95" spans="1:5">
      <c r="A95" s="90"/>
      <c r="B95" t="e">
        <f t="shared" si="6"/>
        <v>#N/A</v>
      </c>
      <c r="C95" t="e">
        <f t="shared" si="7"/>
        <v>#N/A</v>
      </c>
      <c r="D95" s="92"/>
      <c r="E95" t="e">
        <f t="shared" si="8"/>
        <v>#N/A</v>
      </c>
    </row>
    <row r="96" spans="1:5">
      <c r="A96" s="90"/>
      <c r="B96" t="e">
        <f t="shared" si="6"/>
        <v>#N/A</v>
      </c>
      <c r="C96" t="e">
        <f t="shared" si="7"/>
        <v>#N/A</v>
      </c>
      <c r="D96" s="92"/>
      <c r="E96" t="e">
        <f t="shared" si="8"/>
        <v>#N/A</v>
      </c>
    </row>
    <row r="97" spans="1:5">
      <c r="A97" s="90"/>
      <c r="B97" t="e">
        <f t="shared" si="6"/>
        <v>#N/A</v>
      </c>
      <c r="C97" t="e">
        <f t="shared" si="7"/>
        <v>#N/A</v>
      </c>
      <c r="D97" s="93"/>
      <c r="E97" t="e">
        <f t="shared" si="8"/>
        <v>#N/A</v>
      </c>
    </row>
    <row r="98" spans="1:5">
      <c r="A98" s="90"/>
      <c r="B98" t="e">
        <f t="shared" si="6"/>
        <v>#N/A</v>
      </c>
      <c r="C98" t="e">
        <f t="shared" si="7"/>
        <v>#N/A</v>
      </c>
      <c r="D98" s="93"/>
      <c r="E98" t="e">
        <f t="shared" si="8"/>
        <v>#N/A</v>
      </c>
    </row>
    <row r="99" spans="1:5">
      <c r="A99" s="90"/>
      <c r="B99" t="e">
        <f t="shared" si="6"/>
        <v>#N/A</v>
      </c>
      <c r="C99" t="e">
        <f t="shared" si="7"/>
        <v>#N/A</v>
      </c>
      <c r="D99" s="93"/>
      <c r="E99" t="e">
        <f t="shared" si="8"/>
        <v>#N/A</v>
      </c>
    </row>
    <row r="100" spans="1:5">
      <c r="A100" s="90"/>
      <c r="B100" t="e">
        <f t="shared" si="6"/>
        <v>#N/A</v>
      </c>
      <c r="C100" t="e">
        <f t="shared" si="7"/>
        <v>#N/A</v>
      </c>
      <c r="D100" s="93"/>
      <c r="E100" t="e">
        <f t="shared" si="8"/>
        <v>#N/A</v>
      </c>
    </row>
    <row r="101" spans="1:5">
      <c r="A101" s="90"/>
      <c r="B101" t="e">
        <f t="shared" si="6"/>
        <v>#N/A</v>
      </c>
      <c r="C101" t="e">
        <f t="shared" si="7"/>
        <v>#N/A</v>
      </c>
      <c r="D101" s="93"/>
      <c r="E101" t="e">
        <f t="shared" si="8"/>
        <v>#N/A</v>
      </c>
    </row>
    <row r="102" spans="1:5">
      <c r="A102" s="90"/>
      <c r="B102" t="e">
        <f t="shared" si="6"/>
        <v>#N/A</v>
      </c>
      <c r="C102" t="e">
        <f t="shared" si="7"/>
        <v>#N/A</v>
      </c>
      <c r="D102" s="93"/>
      <c r="E102" t="e">
        <f t="shared" si="8"/>
        <v>#N/A</v>
      </c>
    </row>
  </sheetData>
  <autoFilter ref="A2:E102"/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B1:H236"/>
  <sheetViews>
    <sheetView topLeftCell="A134" workbookViewId="0">
      <selection activeCell="H126" sqref="H126"/>
    </sheetView>
  </sheetViews>
  <sheetFormatPr baseColWidth="10" defaultColWidth="9.6640625" defaultRowHeight="14.5" customHeight="1" x14ac:dyDescent="0"/>
  <cols>
    <col min="1" max="1" width="3.33203125" style="64" customWidth="1"/>
    <col min="2" max="2" width="4.1640625" style="74" customWidth="1"/>
    <col min="3" max="3" width="25.5" style="64" customWidth="1"/>
    <col min="4" max="4" width="9.5" style="75" customWidth="1"/>
    <col min="5" max="5" width="8.33203125" style="64" customWidth="1"/>
    <col min="6" max="6" width="4.1640625" style="74" customWidth="1"/>
    <col min="7" max="7" width="25.5" style="64" customWidth="1"/>
    <col min="8" max="8" width="9.5" style="75" customWidth="1"/>
    <col min="9" max="9" width="8.33203125" style="64" bestFit="1" customWidth="1"/>
    <col min="10" max="16384" width="9.6640625" style="64"/>
  </cols>
  <sheetData>
    <row r="1" spans="2:8" ht="19" thickBot="1">
      <c r="B1" s="61"/>
      <c r="C1" s="62" t="s">
        <v>571</v>
      </c>
      <c r="D1" s="63"/>
      <c r="F1" s="61"/>
      <c r="G1" s="62" t="s">
        <v>572</v>
      </c>
      <c r="H1" s="63"/>
    </row>
    <row r="2" spans="2:8" ht="16" thickBot="1">
      <c r="B2" s="65" t="s">
        <v>555</v>
      </c>
      <c r="C2" s="66" t="s">
        <v>21</v>
      </c>
      <c r="D2" s="67"/>
      <c r="F2" s="65" t="s">
        <v>555</v>
      </c>
      <c r="G2" s="66" t="s">
        <v>21</v>
      </c>
      <c r="H2" s="68"/>
    </row>
    <row r="3" spans="2:8" ht="14.5" customHeight="1">
      <c r="B3" s="69">
        <v>1</v>
      </c>
      <c r="C3" s="26" t="s">
        <v>1248</v>
      </c>
      <c r="D3" s="71"/>
      <c r="F3" s="69">
        <v>1</v>
      </c>
      <c r="G3" s="19" t="s">
        <v>627</v>
      </c>
      <c r="H3" s="71"/>
    </row>
    <row r="4" spans="2:8" ht="14.5" customHeight="1">
      <c r="B4" s="69">
        <v>2</v>
      </c>
      <c r="C4" s="26" t="s">
        <v>611</v>
      </c>
      <c r="D4" s="71"/>
      <c r="F4" s="69">
        <v>2</v>
      </c>
      <c r="G4" s="26" t="s">
        <v>63</v>
      </c>
      <c r="H4" s="71"/>
    </row>
    <row r="5" spans="2:8" ht="14.5" customHeight="1">
      <c r="B5" s="69">
        <v>3</v>
      </c>
      <c r="C5" s="26" t="s">
        <v>26</v>
      </c>
      <c r="D5" s="71"/>
      <c r="F5" s="69">
        <v>3</v>
      </c>
      <c r="G5" s="26" t="s">
        <v>64</v>
      </c>
      <c r="H5" s="71"/>
    </row>
    <row r="6" spans="2:8" ht="14.5" customHeight="1">
      <c r="B6" s="69">
        <v>4</v>
      </c>
      <c r="C6" s="26" t="s">
        <v>27</v>
      </c>
      <c r="D6" s="71"/>
      <c r="F6" s="69">
        <v>4</v>
      </c>
      <c r="G6" s="26" t="s">
        <v>66</v>
      </c>
      <c r="H6" s="71"/>
    </row>
    <row r="7" spans="2:8" ht="14.5" customHeight="1">
      <c r="B7" s="69">
        <v>5</v>
      </c>
      <c r="C7" s="26" t="s">
        <v>29</v>
      </c>
      <c r="D7" s="71"/>
      <c r="F7" s="69">
        <v>5</v>
      </c>
      <c r="G7" s="26" t="s">
        <v>67</v>
      </c>
      <c r="H7" s="71"/>
    </row>
    <row r="8" spans="2:8" ht="14.5" customHeight="1">
      <c r="B8" s="69">
        <v>6</v>
      </c>
      <c r="C8" s="26" t="s">
        <v>31</v>
      </c>
      <c r="D8" s="71"/>
      <c r="F8" s="69">
        <v>6</v>
      </c>
      <c r="G8" s="26" t="s">
        <v>68</v>
      </c>
      <c r="H8" s="71"/>
    </row>
    <row r="9" spans="2:8" ht="14.5" customHeight="1">
      <c r="B9" s="69">
        <v>7</v>
      </c>
      <c r="C9" s="26" t="s">
        <v>614</v>
      </c>
      <c r="D9" s="71"/>
      <c r="F9" s="69">
        <v>7</v>
      </c>
      <c r="G9" s="26" t="s">
        <v>1235</v>
      </c>
      <c r="H9" s="71"/>
    </row>
    <row r="10" spans="2:8" ht="14.5" customHeight="1">
      <c r="B10" s="69">
        <v>8</v>
      </c>
      <c r="C10" s="26" t="s">
        <v>615</v>
      </c>
      <c r="D10" s="71"/>
      <c r="F10" s="69">
        <v>8</v>
      </c>
      <c r="G10" s="26" t="s">
        <v>646</v>
      </c>
      <c r="H10" s="71"/>
    </row>
    <row r="11" spans="2:8" ht="14.5" customHeight="1">
      <c r="B11" s="69">
        <v>9</v>
      </c>
      <c r="C11" s="26" t="s">
        <v>33</v>
      </c>
      <c r="D11" s="71"/>
      <c r="F11" s="69">
        <v>9</v>
      </c>
      <c r="G11" s="26" t="s">
        <v>629</v>
      </c>
      <c r="H11" s="71"/>
    </row>
    <row r="12" spans="2:8" ht="14.5" customHeight="1">
      <c r="B12" s="69">
        <v>10</v>
      </c>
      <c r="C12" s="26" t="s">
        <v>35</v>
      </c>
      <c r="D12" s="71"/>
      <c r="F12" s="69">
        <v>10</v>
      </c>
      <c r="G12" s="26" t="s">
        <v>71</v>
      </c>
      <c r="H12" s="71"/>
    </row>
    <row r="13" spans="2:8" ht="14.5" customHeight="1">
      <c r="B13" s="69">
        <v>11</v>
      </c>
      <c r="C13" s="26" t="s">
        <v>37</v>
      </c>
      <c r="D13" s="71"/>
      <c r="F13" s="69">
        <v>11</v>
      </c>
      <c r="G13" s="26" t="s">
        <v>634</v>
      </c>
      <c r="H13" s="71"/>
    </row>
    <row r="14" spans="2:8" ht="14.5" customHeight="1">
      <c r="B14" s="69">
        <v>12</v>
      </c>
      <c r="C14" s="26" t="s">
        <v>39</v>
      </c>
      <c r="D14" s="71"/>
      <c r="F14" s="69">
        <v>12</v>
      </c>
      <c r="G14" s="26" t="s">
        <v>77</v>
      </c>
      <c r="H14" s="71"/>
    </row>
    <row r="15" spans="2:8" ht="14.5" customHeight="1">
      <c r="B15" s="69">
        <v>13</v>
      </c>
      <c r="C15" s="26" t="s">
        <v>609</v>
      </c>
      <c r="D15" s="71"/>
      <c r="F15" s="69">
        <v>13</v>
      </c>
      <c r="G15" s="26" t="s">
        <v>79</v>
      </c>
      <c r="H15" s="71"/>
    </row>
    <row r="16" spans="2:8" ht="14.5" customHeight="1">
      <c r="B16" s="69">
        <v>14</v>
      </c>
      <c r="C16" s="26" t="s">
        <v>41</v>
      </c>
      <c r="D16" s="71"/>
      <c r="F16" s="69">
        <v>14</v>
      </c>
      <c r="G16" s="26" t="s">
        <v>624</v>
      </c>
      <c r="H16" s="71"/>
    </row>
    <row r="17" spans="2:8" ht="14.5" customHeight="1">
      <c r="B17" s="69">
        <v>15</v>
      </c>
      <c r="C17" s="26" t="s">
        <v>610</v>
      </c>
      <c r="D17" s="71"/>
      <c r="F17" s="69">
        <v>15</v>
      </c>
      <c r="G17" s="26" t="s">
        <v>623</v>
      </c>
      <c r="H17" s="71"/>
    </row>
    <row r="18" spans="2:8" ht="14.5" customHeight="1">
      <c r="B18" s="69">
        <v>16</v>
      </c>
      <c r="C18" s="26" t="s">
        <v>1245</v>
      </c>
      <c r="D18" s="71"/>
      <c r="F18" s="69">
        <v>16</v>
      </c>
      <c r="G18" s="26" t="s">
        <v>645</v>
      </c>
      <c r="H18" s="71"/>
    </row>
    <row r="19" spans="2:8" ht="14.5" customHeight="1">
      <c r="B19" s="69">
        <v>17</v>
      </c>
      <c r="C19" s="26" t="s">
        <v>22</v>
      </c>
      <c r="D19" s="71"/>
      <c r="F19" s="69">
        <v>17</v>
      </c>
      <c r="G19" s="26" t="s">
        <v>625</v>
      </c>
      <c r="H19" s="71"/>
    </row>
    <row r="20" spans="2:8" ht="14.5" customHeight="1">
      <c r="B20" s="69">
        <v>18</v>
      </c>
      <c r="C20" s="26" t="s">
        <v>24</v>
      </c>
      <c r="D20" s="71"/>
      <c r="F20" s="69">
        <v>18</v>
      </c>
      <c r="G20" s="26" t="s">
        <v>80</v>
      </c>
      <c r="H20" s="71"/>
    </row>
    <row r="21" spans="2:8" ht="14.5" customHeight="1">
      <c r="B21" s="69">
        <v>19</v>
      </c>
      <c r="C21" s="26" t="s">
        <v>613</v>
      </c>
      <c r="D21" s="71"/>
      <c r="F21" s="69">
        <v>19</v>
      </c>
      <c r="G21" s="26" t="s">
        <v>85</v>
      </c>
      <c r="H21" s="71"/>
    </row>
    <row r="22" spans="2:8" ht="14.5" customHeight="1">
      <c r="B22" s="69">
        <v>20</v>
      </c>
      <c r="C22" s="26" t="s">
        <v>30</v>
      </c>
      <c r="D22" s="71"/>
      <c r="F22" s="69">
        <v>20</v>
      </c>
      <c r="G22" s="26" t="s">
        <v>89</v>
      </c>
      <c r="H22" s="71"/>
    </row>
    <row r="23" spans="2:8" ht="14.5" customHeight="1">
      <c r="B23" s="69">
        <v>21</v>
      </c>
      <c r="C23" s="26" t="s">
        <v>1221</v>
      </c>
      <c r="D23" s="71"/>
      <c r="F23" s="69">
        <v>21</v>
      </c>
      <c r="G23" s="26" t="s">
        <v>91</v>
      </c>
      <c r="H23" s="71"/>
    </row>
    <row r="24" spans="2:8" ht="14.5" customHeight="1">
      <c r="B24" s="69">
        <v>22</v>
      </c>
      <c r="C24" s="26" t="s">
        <v>1223</v>
      </c>
      <c r="D24" s="71"/>
      <c r="F24" s="69">
        <v>22</v>
      </c>
      <c r="G24" s="26" t="s">
        <v>92</v>
      </c>
      <c r="H24" s="71"/>
    </row>
    <row r="25" spans="2:8" ht="14.5" customHeight="1">
      <c r="B25" s="69">
        <v>23</v>
      </c>
      <c r="C25" s="35" t="s">
        <v>1270</v>
      </c>
      <c r="D25" s="73"/>
      <c r="F25" s="69">
        <v>23</v>
      </c>
      <c r="G25" s="35" t="s">
        <v>635</v>
      </c>
      <c r="H25" s="73"/>
    </row>
    <row r="26" spans="2:8" ht="14.5" customHeight="1">
      <c r="B26" s="69">
        <v>24</v>
      </c>
      <c r="C26" s="72"/>
      <c r="D26" s="73"/>
      <c r="F26" s="69">
        <v>24</v>
      </c>
      <c r="G26" s="26" t="s">
        <v>94</v>
      </c>
      <c r="H26" s="73"/>
    </row>
    <row r="27" spans="2:8" ht="14.5" customHeight="1">
      <c r="B27" s="69">
        <v>25</v>
      </c>
      <c r="C27" s="72"/>
      <c r="D27" s="73"/>
      <c r="F27" s="69">
        <v>25</v>
      </c>
      <c r="G27" s="26" t="s">
        <v>59</v>
      </c>
      <c r="H27" s="73"/>
    </row>
    <row r="28" spans="2:8" ht="14.5" customHeight="1">
      <c r="B28" s="69">
        <v>26</v>
      </c>
      <c r="C28" s="72"/>
      <c r="D28" s="73"/>
      <c r="F28" s="69">
        <v>26</v>
      </c>
      <c r="G28" s="26" t="s">
        <v>62</v>
      </c>
      <c r="H28" s="73"/>
    </row>
    <row r="29" spans="2:8" ht="14.5" customHeight="1">
      <c r="B29" s="69">
        <v>27</v>
      </c>
      <c r="C29" s="72"/>
      <c r="D29" s="73"/>
      <c r="F29" s="69">
        <v>27</v>
      </c>
      <c r="G29" s="26" t="s">
        <v>643</v>
      </c>
      <c r="H29" s="73"/>
    </row>
    <row r="30" spans="2:8" ht="14.5" customHeight="1">
      <c r="B30" s="69">
        <v>28</v>
      </c>
      <c r="C30" s="72"/>
      <c r="D30" s="73"/>
      <c r="F30" s="69">
        <v>28</v>
      </c>
      <c r="G30" s="26" t="s">
        <v>622</v>
      </c>
      <c r="H30" s="73"/>
    </row>
    <row r="31" spans="2:8" ht="14.5" customHeight="1">
      <c r="B31" s="69">
        <v>29</v>
      </c>
      <c r="C31" s="72"/>
      <c r="D31" s="73"/>
      <c r="F31" s="69">
        <v>29</v>
      </c>
      <c r="G31" s="26" t="s">
        <v>65</v>
      </c>
      <c r="H31" s="73"/>
    </row>
    <row r="32" spans="2:8" ht="14.5" customHeight="1">
      <c r="B32" s="69">
        <v>30</v>
      </c>
      <c r="C32" s="72"/>
      <c r="D32" s="73"/>
      <c r="F32" s="69">
        <v>30</v>
      </c>
      <c r="G32" s="26" t="s">
        <v>72</v>
      </c>
      <c r="H32" s="73"/>
    </row>
    <row r="33" spans="2:8" ht="14.5" customHeight="1">
      <c r="B33" s="69">
        <v>31</v>
      </c>
      <c r="C33" s="72"/>
      <c r="D33" s="73"/>
      <c r="F33" s="69">
        <v>31</v>
      </c>
      <c r="G33" s="26" t="s">
        <v>639</v>
      </c>
      <c r="H33" s="73"/>
    </row>
    <row r="34" spans="2:8" ht="14.5" customHeight="1">
      <c r="B34" s="69">
        <v>32</v>
      </c>
      <c r="C34" s="72"/>
      <c r="D34" s="73"/>
      <c r="F34" s="69">
        <v>32</v>
      </c>
      <c r="G34" s="26" t="s">
        <v>76</v>
      </c>
      <c r="H34" s="73"/>
    </row>
    <row r="35" spans="2:8" ht="14.5" customHeight="1">
      <c r="B35" s="69">
        <v>33</v>
      </c>
      <c r="C35" s="72"/>
      <c r="D35" s="73"/>
      <c r="F35" s="69">
        <v>33</v>
      </c>
      <c r="G35" s="26" t="s">
        <v>647</v>
      </c>
      <c r="H35" s="73"/>
    </row>
    <row r="36" spans="2:8" ht="14.5" customHeight="1">
      <c r="B36" s="69">
        <v>34</v>
      </c>
      <c r="C36" s="72"/>
      <c r="D36" s="73"/>
      <c r="F36" s="69">
        <v>34</v>
      </c>
      <c r="G36" s="26" t="s">
        <v>642</v>
      </c>
      <c r="H36" s="73"/>
    </row>
    <row r="37" spans="2:8" ht="14.5" customHeight="1">
      <c r="B37" s="69">
        <v>35</v>
      </c>
      <c r="C37" s="72"/>
      <c r="D37" s="73"/>
      <c r="F37" s="69"/>
      <c r="G37" s="72"/>
      <c r="H37" s="73"/>
    </row>
    <row r="38" spans="2:8" ht="14.5" customHeight="1">
      <c r="B38" s="69">
        <v>36</v>
      </c>
      <c r="C38" s="72"/>
      <c r="D38" s="73"/>
      <c r="F38" s="69"/>
      <c r="G38" s="72"/>
      <c r="H38" s="73"/>
    </row>
    <row r="39" spans="2:8" ht="14.5" customHeight="1">
      <c r="B39" s="69">
        <v>37</v>
      </c>
      <c r="C39" s="72"/>
      <c r="D39" s="73"/>
      <c r="F39" s="69"/>
      <c r="G39" s="72"/>
      <c r="H39" s="73"/>
    </row>
    <row r="40" spans="2:8" ht="14.5" customHeight="1">
      <c r="B40" s="69">
        <v>38</v>
      </c>
      <c r="C40" s="72"/>
      <c r="D40" s="73"/>
      <c r="F40" s="69"/>
      <c r="G40" s="72"/>
      <c r="H40" s="73"/>
    </row>
    <row r="41" spans="2:8" ht="14.5" customHeight="1">
      <c r="B41" s="69">
        <v>39</v>
      </c>
      <c r="C41" s="72"/>
      <c r="D41" s="73"/>
      <c r="F41" s="69"/>
      <c r="G41" s="72"/>
      <c r="H41" s="73"/>
    </row>
    <row r="42" spans="2:8" ht="14.5" customHeight="1">
      <c r="B42" s="69">
        <v>40</v>
      </c>
      <c r="C42" s="72"/>
      <c r="D42" s="73"/>
      <c r="F42" s="69"/>
      <c r="G42" s="72"/>
      <c r="H42" s="73"/>
    </row>
    <row r="43" spans="2:8" ht="14.5" customHeight="1">
      <c r="B43" s="69">
        <v>41</v>
      </c>
      <c r="C43" s="72"/>
      <c r="D43" s="73"/>
      <c r="F43" s="69"/>
      <c r="G43" s="72"/>
      <c r="H43" s="73"/>
    </row>
    <row r="44" spans="2:8" ht="14.5" customHeight="1">
      <c r="B44" s="69">
        <v>42</v>
      </c>
      <c r="C44" s="72"/>
      <c r="D44" s="73"/>
      <c r="F44" s="69"/>
      <c r="G44" s="72"/>
      <c r="H44" s="73"/>
    </row>
    <row r="45" spans="2:8" ht="14.5" customHeight="1">
      <c r="B45" s="69">
        <v>43</v>
      </c>
      <c r="C45" s="72"/>
      <c r="D45" s="73"/>
      <c r="F45" s="69"/>
      <c r="G45" s="72"/>
      <c r="H45" s="73"/>
    </row>
    <row r="46" spans="2:8" ht="14.5" customHeight="1">
      <c r="B46" s="69">
        <v>44</v>
      </c>
      <c r="C46" s="72"/>
      <c r="D46" s="73"/>
      <c r="F46" s="69"/>
      <c r="G46" s="72"/>
      <c r="H46" s="73"/>
    </row>
    <row r="47" spans="2:8" ht="14.5" customHeight="1">
      <c r="B47" s="69">
        <v>45</v>
      </c>
      <c r="C47" s="72"/>
      <c r="D47" s="73"/>
      <c r="F47" s="69"/>
      <c r="G47" s="72"/>
      <c r="H47" s="73"/>
    </row>
    <row r="48" spans="2:8" ht="14.5" customHeight="1">
      <c r="B48" s="69">
        <v>46</v>
      </c>
      <c r="C48" s="72"/>
      <c r="D48" s="73"/>
      <c r="F48" s="69"/>
      <c r="G48" s="72"/>
      <c r="H48" s="73"/>
    </row>
    <row r="49" spans="2:8" ht="14.5" customHeight="1" thickBot="1"/>
    <row r="50" spans="2:8" ht="19" thickBot="1">
      <c r="B50" s="61"/>
      <c r="C50" s="62" t="s">
        <v>182</v>
      </c>
      <c r="D50" s="63"/>
      <c r="F50" s="61"/>
      <c r="G50" s="62" t="s">
        <v>557</v>
      </c>
      <c r="H50" s="63"/>
    </row>
    <row r="51" spans="2:8" ht="16" thickBot="1">
      <c r="B51" s="65" t="s">
        <v>555</v>
      </c>
      <c r="C51" s="66" t="s">
        <v>21</v>
      </c>
      <c r="D51" s="68" t="s">
        <v>194</v>
      </c>
      <c r="F51" s="65" t="s">
        <v>555</v>
      </c>
      <c r="G51" s="114" t="s">
        <v>21</v>
      </c>
      <c r="H51" s="68" t="s">
        <v>194</v>
      </c>
    </row>
    <row r="52" spans="2:8" ht="14.5" customHeight="1">
      <c r="B52" s="69">
        <v>1</v>
      </c>
      <c r="C52" s="70" t="s">
        <v>115</v>
      </c>
      <c r="D52" s="71">
        <v>3.0208333333333333E-3</v>
      </c>
      <c r="F52" s="69">
        <v>1</v>
      </c>
      <c r="G52" s="90" t="s">
        <v>141</v>
      </c>
      <c r="H52" s="92">
        <v>2.9398148148148148E-3</v>
      </c>
    </row>
    <row r="53" spans="2:8" ht="14.5" customHeight="1">
      <c r="B53" s="76">
        <v>2</v>
      </c>
      <c r="C53" s="72" t="s">
        <v>107</v>
      </c>
      <c r="D53" s="73">
        <v>3.2175925925925926E-3</v>
      </c>
      <c r="F53" s="76">
        <v>2</v>
      </c>
      <c r="G53" s="90" t="s">
        <v>154</v>
      </c>
      <c r="H53" s="92">
        <v>3.0787037037037037E-3</v>
      </c>
    </row>
    <row r="54" spans="2:8" ht="14.5" customHeight="1">
      <c r="B54" s="76">
        <v>3</v>
      </c>
      <c r="C54" s="72" t="s">
        <v>108</v>
      </c>
      <c r="D54" s="73">
        <v>3.2638888888888891E-3</v>
      </c>
      <c r="F54" s="76">
        <v>3</v>
      </c>
      <c r="G54" s="90" t="s">
        <v>1252</v>
      </c>
      <c r="H54" s="92">
        <v>3.1481481481481482E-3</v>
      </c>
    </row>
    <row r="55" spans="2:8" ht="14.5" customHeight="1">
      <c r="B55" s="76">
        <v>4</v>
      </c>
      <c r="C55" s="72" t="s">
        <v>40</v>
      </c>
      <c r="D55" s="73">
        <v>3.3564814814814811E-3</v>
      </c>
      <c r="F55" s="76">
        <v>4</v>
      </c>
      <c r="G55" s="90" t="s">
        <v>167</v>
      </c>
      <c r="H55" s="92">
        <v>3.1712962962962958E-3</v>
      </c>
    </row>
    <row r="56" spans="2:8" ht="14.5" customHeight="1">
      <c r="B56" s="76">
        <v>5</v>
      </c>
      <c r="C56" s="72" t="s">
        <v>113</v>
      </c>
      <c r="D56" s="73">
        <v>3.414351851851852E-3</v>
      </c>
      <c r="F56" s="76">
        <v>5</v>
      </c>
      <c r="G56" s="90" t="s">
        <v>159</v>
      </c>
      <c r="H56" s="92">
        <v>3.2986111111111111E-3</v>
      </c>
    </row>
    <row r="57" spans="2:8" ht="14.5" customHeight="1">
      <c r="B57" s="76">
        <v>6</v>
      </c>
      <c r="C57" s="72" t="s">
        <v>48</v>
      </c>
      <c r="D57" s="73">
        <v>3.5648148148148154E-3</v>
      </c>
      <c r="F57" s="76">
        <v>6</v>
      </c>
      <c r="G57" s="90" t="s">
        <v>175</v>
      </c>
      <c r="H57" s="92">
        <v>3.3680555555555551E-3</v>
      </c>
    </row>
    <row r="58" spans="2:8" ht="14.5" customHeight="1">
      <c r="B58" s="76">
        <v>7</v>
      </c>
      <c r="C58" s="72" t="s">
        <v>118</v>
      </c>
      <c r="D58" s="73">
        <v>3.5995370370370369E-3</v>
      </c>
      <c r="F58" s="76">
        <v>7</v>
      </c>
      <c r="G58" s="90" t="s">
        <v>180</v>
      </c>
      <c r="H58" s="92">
        <v>3.5185185185185185E-3</v>
      </c>
    </row>
    <row r="59" spans="2:8" ht="14.5" customHeight="1">
      <c r="B59" s="76">
        <v>8</v>
      </c>
      <c r="C59" s="72" t="s">
        <v>601</v>
      </c>
      <c r="D59" s="73">
        <v>4.2939814814814811E-3</v>
      </c>
      <c r="F59" s="76">
        <v>8</v>
      </c>
      <c r="G59" s="90" t="s">
        <v>157</v>
      </c>
      <c r="H59" s="92">
        <v>3.5879629629629629E-3</v>
      </c>
    </row>
    <row r="60" spans="2:8" ht="14.5" customHeight="1">
      <c r="B60" s="76">
        <v>9</v>
      </c>
      <c r="C60" s="72" t="s">
        <v>125</v>
      </c>
      <c r="D60" s="73">
        <v>4.31712962962963E-3</v>
      </c>
      <c r="F60" s="76">
        <v>9</v>
      </c>
      <c r="G60" s="90" t="s">
        <v>140</v>
      </c>
      <c r="H60" s="92">
        <v>3.6111111111111114E-3</v>
      </c>
    </row>
    <row r="61" spans="2:8" ht="14.5" customHeight="1">
      <c r="B61" s="69">
        <v>10</v>
      </c>
      <c r="C61" s="70" t="s">
        <v>117</v>
      </c>
      <c r="D61" s="71">
        <v>4.363425925925926E-3</v>
      </c>
      <c r="F61" s="69">
        <v>10</v>
      </c>
      <c r="G61" s="90" t="s">
        <v>179</v>
      </c>
      <c r="H61" s="92">
        <v>3.7037037037037034E-3</v>
      </c>
    </row>
    <row r="62" spans="2:8" ht="14.5" customHeight="1">
      <c r="B62" s="76">
        <v>11</v>
      </c>
      <c r="C62" s="72" t="s">
        <v>1255</v>
      </c>
      <c r="D62" s="73">
        <v>4.4444444444444444E-3</v>
      </c>
      <c r="F62" s="76">
        <v>11</v>
      </c>
      <c r="G62" s="90" t="s">
        <v>1233</v>
      </c>
      <c r="H62" s="92">
        <v>3.7962962962962963E-3</v>
      </c>
    </row>
    <row r="63" spans="2:8" ht="14.5" customHeight="1">
      <c r="B63" s="76">
        <v>12</v>
      </c>
      <c r="C63" s="72" t="s">
        <v>102</v>
      </c>
      <c r="D63" s="73">
        <v>4.8263888888888887E-3</v>
      </c>
      <c r="F63" s="76">
        <v>12</v>
      </c>
      <c r="G63" s="90" t="s">
        <v>586</v>
      </c>
      <c r="H63" s="92">
        <v>3.9351851851851857E-3</v>
      </c>
    </row>
    <row r="64" spans="2:8" ht="14.5" customHeight="1">
      <c r="B64" s="76">
        <v>13</v>
      </c>
      <c r="C64" s="72"/>
      <c r="D64" s="73"/>
      <c r="F64" s="76">
        <v>13</v>
      </c>
      <c r="G64" s="90" t="s">
        <v>176</v>
      </c>
      <c r="H64" s="92">
        <v>4.2592592592592595E-3</v>
      </c>
    </row>
    <row r="65" spans="2:8" ht="14.5" customHeight="1">
      <c r="B65" s="76">
        <v>14</v>
      </c>
      <c r="C65" s="72"/>
      <c r="D65" s="73"/>
      <c r="F65" s="76">
        <v>14</v>
      </c>
      <c r="G65" s="90" t="s">
        <v>602</v>
      </c>
      <c r="H65" s="92">
        <v>4.6990740740740743E-3</v>
      </c>
    </row>
    <row r="66" spans="2:8" ht="14.5" customHeight="1">
      <c r="B66" s="76">
        <v>15</v>
      </c>
      <c r="C66" s="72"/>
      <c r="D66" s="73"/>
      <c r="F66" s="76">
        <v>15</v>
      </c>
      <c r="G66" s="90" t="s">
        <v>148</v>
      </c>
      <c r="H66" s="92">
        <v>5.0115740740740737E-3</v>
      </c>
    </row>
    <row r="67" spans="2:8" ht="14.5" customHeight="1">
      <c r="B67" s="76">
        <v>16</v>
      </c>
      <c r="C67" s="72"/>
      <c r="D67" s="73"/>
      <c r="F67" s="76">
        <v>16</v>
      </c>
      <c r="G67" s="90" t="s">
        <v>151</v>
      </c>
      <c r="H67" s="92">
        <v>5.1041666666666666E-3</v>
      </c>
    </row>
    <row r="68" spans="2:8" ht="14.5" customHeight="1">
      <c r="B68" s="76">
        <v>17</v>
      </c>
      <c r="C68" s="72"/>
      <c r="D68" s="73"/>
      <c r="F68" s="76">
        <v>17</v>
      </c>
      <c r="G68" s="90" t="s">
        <v>173</v>
      </c>
      <c r="H68" s="92">
        <v>5.138888888888889E-3</v>
      </c>
    </row>
    <row r="69" spans="2:8" ht="14.5" customHeight="1">
      <c r="B69" s="76">
        <v>18</v>
      </c>
      <c r="C69" s="72"/>
      <c r="D69" s="73"/>
      <c r="F69" s="76">
        <v>18</v>
      </c>
      <c r="G69" s="90" t="s">
        <v>137</v>
      </c>
      <c r="H69" s="92">
        <v>5.2546296296296299E-3</v>
      </c>
    </row>
    <row r="70" spans="2:8" ht="14.5" customHeight="1">
      <c r="B70" s="69">
        <v>19</v>
      </c>
      <c r="C70" s="70"/>
      <c r="D70" s="71"/>
      <c r="F70" s="69">
        <v>19</v>
      </c>
      <c r="G70" s="90" t="s">
        <v>604</v>
      </c>
      <c r="H70" s="92">
        <v>5.2777777777777771E-3</v>
      </c>
    </row>
    <row r="71" spans="2:8" ht="14.5" customHeight="1">
      <c r="B71" s="76">
        <v>20</v>
      </c>
      <c r="C71" s="72"/>
      <c r="D71" s="73"/>
      <c r="F71" s="76">
        <v>20</v>
      </c>
      <c r="G71" s="90" t="s">
        <v>82</v>
      </c>
      <c r="H71" s="92">
        <v>5.5787037037037038E-3</v>
      </c>
    </row>
    <row r="72" spans="2:8" ht="14.5" customHeight="1">
      <c r="B72" s="76">
        <v>21</v>
      </c>
      <c r="C72" s="72"/>
      <c r="D72" s="73"/>
      <c r="F72" s="76">
        <v>21</v>
      </c>
      <c r="G72" s="90" t="s">
        <v>171</v>
      </c>
      <c r="H72" s="92">
        <v>5.6597222222222222E-3</v>
      </c>
    </row>
    <row r="73" spans="2:8" ht="14.5" customHeight="1">
      <c r="B73" s="76">
        <v>22</v>
      </c>
      <c r="C73" s="72"/>
      <c r="D73" s="73"/>
      <c r="F73" s="76">
        <v>22</v>
      </c>
      <c r="G73" s="90" t="s">
        <v>166</v>
      </c>
      <c r="H73" s="92">
        <v>5.7060185185185191E-3</v>
      </c>
    </row>
    <row r="74" spans="2:8" ht="14.5" customHeight="1">
      <c r="B74" s="76">
        <v>23</v>
      </c>
      <c r="C74" s="72"/>
      <c r="D74" s="73"/>
      <c r="F74" s="76">
        <v>23</v>
      </c>
      <c r="G74" s="72"/>
      <c r="H74" s="73"/>
    </row>
    <row r="75" spans="2:8" ht="14.5" customHeight="1">
      <c r="B75" s="76">
        <v>24</v>
      </c>
      <c r="C75" s="72"/>
      <c r="D75" s="73"/>
      <c r="F75" s="76">
        <v>24</v>
      </c>
      <c r="G75" s="72"/>
      <c r="H75" s="77"/>
    </row>
    <row r="76" spans="2:8" ht="14.5" customHeight="1">
      <c r="B76" s="76">
        <v>25</v>
      </c>
      <c r="C76" s="72"/>
      <c r="D76" s="73"/>
      <c r="F76" s="76">
        <v>25</v>
      </c>
      <c r="G76" s="72"/>
      <c r="H76" s="73"/>
    </row>
    <row r="77" spans="2:8" ht="14.5" customHeight="1">
      <c r="B77" s="76">
        <v>26</v>
      </c>
      <c r="C77" s="72"/>
      <c r="D77" s="73"/>
      <c r="F77" s="76">
        <v>26</v>
      </c>
      <c r="G77" s="72"/>
      <c r="H77" s="73"/>
    </row>
    <row r="78" spans="2:8" ht="14.5" customHeight="1">
      <c r="B78" s="76">
        <v>27</v>
      </c>
      <c r="C78" s="72"/>
      <c r="D78" s="73"/>
      <c r="F78" s="76">
        <v>27</v>
      </c>
      <c r="G78" s="72"/>
      <c r="H78" s="73"/>
    </row>
    <row r="79" spans="2:8" ht="14.5" customHeight="1">
      <c r="B79" s="69">
        <v>28</v>
      </c>
      <c r="C79" s="70"/>
      <c r="D79" s="71"/>
      <c r="F79" s="69">
        <v>28</v>
      </c>
      <c r="G79" s="70"/>
      <c r="H79" s="71"/>
    </row>
    <row r="80" spans="2:8" ht="14.5" customHeight="1">
      <c r="B80" s="76">
        <v>29</v>
      </c>
      <c r="C80" s="72"/>
      <c r="D80" s="73"/>
      <c r="F80" s="76">
        <v>29</v>
      </c>
      <c r="G80" s="72"/>
      <c r="H80" s="73"/>
    </row>
    <row r="81" spans="2:8" ht="14.5" customHeight="1">
      <c r="B81" s="76">
        <v>30</v>
      </c>
      <c r="C81" s="72"/>
      <c r="D81" s="73"/>
      <c r="F81" s="76">
        <v>30</v>
      </c>
      <c r="G81" s="72"/>
      <c r="H81" s="73"/>
    </row>
    <row r="82" spans="2:8" ht="14.5" customHeight="1">
      <c r="B82" s="76">
        <v>31</v>
      </c>
      <c r="C82" s="72"/>
      <c r="D82" s="73"/>
      <c r="F82" s="76">
        <v>31</v>
      </c>
      <c r="G82" s="72"/>
      <c r="H82" s="73"/>
    </row>
    <row r="83" spans="2:8" ht="14.5" customHeight="1">
      <c r="B83" s="76">
        <v>32</v>
      </c>
      <c r="C83" s="72"/>
      <c r="D83" s="73"/>
      <c r="F83" s="76">
        <v>32</v>
      </c>
      <c r="G83" s="72"/>
      <c r="H83" s="73"/>
    </row>
    <row r="84" spans="2:8" ht="14.5" customHeight="1">
      <c r="B84" s="76">
        <v>33</v>
      </c>
      <c r="C84" s="72"/>
      <c r="D84" s="73"/>
      <c r="F84" s="76">
        <v>33</v>
      </c>
      <c r="G84" s="72"/>
      <c r="H84" s="73"/>
    </row>
    <row r="85" spans="2:8" ht="14.5" customHeight="1">
      <c r="B85" s="76">
        <v>34</v>
      </c>
      <c r="C85" s="72"/>
      <c r="D85" s="73"/>
      <c r="F85" s="76">
        <v>34</v>
      </c>
      <c r="G85" s="72"/>
      <c r="H85" s="73"/>
    </row>
    <row r="86" spans="2:8" ht="14.5" customHeight="1">
      <c r="B86" s="76">
        <v>35</v>
      </c>
      <c r="C86" s="72"/>
      <c r="D86" s="73"/>
      <c r="F86" s="76">
        <v>35</v>
      </c>
      <c r="G86" s="72"/>
      <c r="H86" s="73"/>
    </row>
    <row r="87" spans="2:8" ht="14.5" customHeight="1">
      <c r="B87" s="76">
        <v>36</v>
      </c>
      <c r="C87" s="72"/>
      <c r="D87" s="73"/>
      <c r="F87" s="76">
        <v>36</v>
      </c>
      <c r="G87" s="72"/>
      <c r="H87" s="73"/>
    </row>
    <row r="88" spans="2:8" ht="14.5" customHeight="1">
      <c r="B88" s="69">
        <v>37</v>
      </c>
      <c r="C88" s="70"/>
      <c r="D88" s="71"/>
      <c r="F88" s="69">
        <v>37</v>
      </c>
      <c r="G88" s="70"/>
      <c r="H88" s="71"/>
    </row>
    <row r="89" spans="2:8" ht="14.5" customHeight="1">
      <c r="B89" s="76">
        <v>38</v>
      </c>
      <c r="C89" s="72"/>
      <c r="D89" s="73"/>
      <c r="F89" s="76">
        <v>38</v>
      </c>
      <c r="G89" s="72"/>
      <c r="H89" s="73"/>
    </row>
    <row r="90" spans="2:8" ht="14.5" customHeight="1">
      <c r="B90" s="76">
        <v>39</v>
      </c>
      <c r="C90" s="72"/>
      <c r="D90" s="73"/>
      <c r="F90" s="76">
        <v>39</v>
      </c>
      <c r="G90" s="72"/>
      <c r="H90" s="73"/>
    </row>
    <row r="91" spans="2:8" ht="14.5" customHeight="1">
      <c r="B91" s="76">
        <v>40</v>
      </c>
      <c r="C91" s="72"/>
      <c r="D91" s="73"/>
      <c r="F91" s="76">
        <v>40</v>
      </c>
      <c r="G91" s="72"/>
      <c r="H91" s="73"/>
    </row>
    <row r="92" spans="2:8" ht="14.5" customHeight="1">
      <c r="B92" s="76">
        <v>41</v>
      </c>
      <c r="C92" s="72"/>
      <c r="D92" s="73"/>
      <c r="F92" s="76">
        <v>41</v>
      </c>
      <c r="G92" s="72"/>
      <c r="H92" s="73"/>
    </row>
    <row r="93" spans="2:8" ht="14.5" customHeight="1">
      <c r="B93" s="76">
        <v>42</v>
      </c>
      <c r="C93" s="72"/>
      <c r="D93" s="73"/>
      <c r="F93" s="76">
        <v>42</v>
      </c>
      <c r="G93" s="72"/>
      <c r="H93" s="73"/>
    </row>
    <row r="94" spans="2:8" ht="14.5" customHeight="1">
      <c r="B94" s="76">
        <v>43</v>
      </c>
      <c r="C94" s="72"/>
      <c r="D94" s="73"/>
      <c r="F94" s="76">
        <v>43</v>
      </c>
      <c r="G94" s="72"/>
      <c r="H94" s="73"/>
    </row>
    <row r="95" spans="2:8" ht="14.5" customHeight="1">
      <c r="B95" s="76">
        <v>44</v>
      </c>
      <c r="C95" s="72"/>
      <c r="D95" s="73"/>
      <c r="F95" s="76">
        <v>44</v>
      </c>
      <c r="G95" s="72"/>
      <c r="H95" s="73"/>
    </row>
    <row r="96" spans="2:8" ht="14.5" customHeight="1">
      <c r="B96" s="76">
        <v>45</v>
      </c>
      <c r="C96" s="72"/>
      <c r="D96" s="73"/>
      <c r="F96" s="76">
        <v>45</v>
      </c>
      <c r="G96" s="72"/>
      <c r="H96" s="73"/>
    </row>
    <row r="97" spans="2:8" ht="14.5" customHeight="1">
      <c r="B97" s="76">
        <v>46</v>
      </c>
      <c r="C97" s="72"/>
      <c r="D97" s="73"/>
      <c r="F97" s="76">
        <v>46</v>
      </c>
      <c r="G97" s="72"/>
      <c r="H97" s="73"/>
    </row>
    <row r="98" spans="2:8" ht="14.5" customHeight="1" thickBot="1"/>
    <row r="99" spans="2:8" ht="19" thickBot="1">
      <c r="B99" s="61"/>
      <c r="C99" s="62" t="s">
        <v>566</v>
      </c>
      <c r="D99" s="63"/>
      <c r="F99" s="61"/>
      <c r="G99" s="62" t="s">
        <v>565</v>
      </c>
      <c r="H99" s="63"/>
    </row>
    <row r="100" spans="2:8" ht="16" thickBot="1">
      <c r="B100" s="65" t="s">
        <v>555</v>
      </c>
      <c r="C100" s="66" t="s">
        <v>21</v>
      </c>
      <c r="D100" s="68" t="s">
        <v>194</v>
      </c>
      <c r="F100" s="65" t="s">
        <v>555</v>
      </c>
      <c r="G100" s="66" t="s">
        <v>21</v>
      </c>
      <c r="H100" s="68" t="s">
        <v>194</v>
      </c>
    </row>
    <row r="101" spans="2:8" ht="14.5" customHeight="1">
      <c r="B101" s="69">
        <v>1</v>
      </c>
      <c r="C101" s="70" t="s">
        <v>201</v>
      </c>
      <c r="D101" s="71">
        <v>4.2824074074074075E-3</v>
      </c>
      <c r="F101" s="69">
        <v>1</v>
      </c>
      <c r="G101" s="70" t="s">
        <v>305</v>
      </c>
      <c r="H101" s="71">
        <v>5.3356481481481484E-3</v>
      </c>
    </row>
    <row r="102" spans="2:8" ht="14.5" customHeight="1">
      <c r="B102" s="76">
        <v>2</v>
      </c>
      <c r="C102" s="72" t="s">
        <v>250</v>
      </c>
      <c r="D102" s="73">
        <v>4.7106481481481478E-3</v>
      </c>
      <c r="F102" s="76">
        <v>2</v>
      </c>
      <c r="G102" s="72" t="s">
        <v>197</v>
      </c>
      <c r="H102" s="73">
        <v>5.6712962962962958E-3</v>
      </c>
    </row>
    <row r="103" spans="2:8" ht="14.5" customHeight="1">
      <c r="B103" s="76">
        <v>3</v>
      </c>
      <c r="C103" s="72" t="s">
        <v>203</v>
      </c>
      <c r="D103" s="73">
        <v>4.7569444444444447E-3</v>
      </c>
      <c r="F103" s="76">
        <v>3</v>
      </c>
      <c r="G103" s="72" t="s">
        <v>198</v>
      </c>
      <c r="H103" s="73">
        <v>5.6828703703703702E-3</v>
      </c>
    </row>
    <row r="104" spans="2:8" ht="14.5" customHeight="1">
      <c r="B104" s="76">
        <v>4</v>
      </c>
      <c r="C104" s="72" t="s">
        <v>209</v>
      </c>
      <c r="D104" s="73">
        <v>5.2199074074074066E-3</v>
      </c>
      <c r="F104" s="76">
        <v>4</v>
      </c>
      <c r="G104" s="72" t="s">
        <v>277</v>
      </c>
      <c r="H104" s="73">
        <v>5.7175925925925927E-3</v>
      </c>
    </row>
    <row r="105" spans="2:8" ht="14.5" customHeight="1">
      <c r="B105" s="76">
        <v>5</v>
      </c>
      <c r="C105" s="72" t="s">
        <v>1273</v>
      </c>
      <c r="D105" s="73">
        <v>5.7638888888888887E-3</v>
      </c>
      <c r="F105" s="76">
        <v>5</v>
      </c>
      <c r="G105" s="72" t="s">
        <v>206</v>
      </c>
      <c r="H105" s="73">
        <v>5.7291666666666671E-3</v>
      </c>
    </row>
    <row r="106" spans="2:8" ht="14.5" customHeight="1">
      <c r="B106" s="76">
        <v>6</v>
      </c>
      <c r="C106" s="72" t="s">
        <v>211</v>
      </c>
      <c r="D106" s="73">
        <v>6.6319444444444446E-3</v>
      </c>
      <c r="F106" s="76">
        <v>6</v>
      </c>
      <c r="G106" s="72" t="s">
        <v>168</v>
      </c>
      <c r="H106" s="73">
        <v>7.4074074074074068E-3</v>
      </c>
    </row>
    <row r="107" spans="2:8" ht="14.5" customHeight="1">
      <c r="B107" s="76">
        <v>7</v>
      </c>
      <c r="C107" s="72" t="s">
        <v>212</v>
      </c>
      <c r="D107" s="73">
        <v>8.2870370370370372E-3</v>
      </c>
      <c r="F107" s="76">
        <v>7</v>
      </c>
      <c r="G107" s="72" t="s">
        <v>210</v>
      </c>
      <c r="H107" s="73">
        <v>7.4537037037037028E-3</v>
      </c>
    </row>
    <row r="108" spans="2:8" ht="14.5" customHeight="1">
      <c r="B108" s="76">
        <v>8</v>
      </c>
      <c r="C108" s="72"/>
      <c r="D108" s="73"/>
      <c r="F108" s="76">
        <v>8</v>
      </c>
      <c r="G108" s="72" t="s">
        <v>202</v>
      </c>
      <c r="H108" s="73">
        <v>2.0914351851851851E-2</v>
      </c>
    </row>
    <row r="109" spans="2:8" ht="14.5" customHeight="1">
      <c r="B109" s="76">
        <v>9</v>
      </c>
      <c r="C109" s="72"/>
      <c r="D109" s="73"/>
      <c r="F109" s="76">
        <v>9</v>
      </c>
      <c r="G109" s="72"/>
      <c r="H109" s="73"/>
    </row>
    <row r="110" spans="2:8" ht="14.5" customHeight="1">
      <c r="B110" s="76">
        <v>10</v>
      </c>
      <c r="C110" s="70"/>
      <c r="D110" s="71"/>
      <c r="F110" s="76">
        <v>10</v>
      </c>
      <c r="G110" s="70"/>
      <c r="H110" s="71"/>
    </row>
    <row r="111" spans="2:8" ht="14.5" customHeight="1">
      <c r="B111" s="76">
        <v>11</v>
      </c>
      <c r="C111" s="70"/>
      <c r="D111" s="71"/>
      <c r="F111" s="76">
        <v>11</v>
      </c>
      <c r="G111" s="70"/>
      <c r="H111" s="71"/>
    </row>
    <row r="112" spans="2:8" ht="14.5" customHeight="1">
      <c r="B112" s="76">
        <v>12</v>
      </c>
      <c r="C112" s="70"/>
      <c r="D112" s="71"/>
      <c r="F112" s="76">
        <v>12</v>
      </c>
      <c r="G112" s="70"/>
      <c r="H112" s="71"/>
    </row>
    <row r="113" spans="2:8" ht="14.5" customHeight="1">
      <c r="B113" s="76">
        <v>13</v>
      </c>
      <c r="C113" s="70"/>
      <c r="D113" s="71"/>
      <c r="F113" s="76">
        <v>13</v>
      </c>
      <c r="G113" s="70"/>
      <c r="H113" s="71"/>
    </row>
    <row r="114" spans="2:8" ht="14.5" customHeight="1">
      <c r="B114" s="76">
        <v>14</v>
      </c>
      <c r="C114" s="70"/>
      <c r="D114" s="71"/>
      <c r="F114" s="76">
        <v>14</v>
      </c>
      <c r="G114" s="70"/>
      <c r="H114" s="71"/>
    </row>
    <row r="115" spans="2:8" ht="14.5" customHeight="1">
      <c r="B115" s="76">
        <v>15</v>
      </c>
      <c r="C115" s="70"/>
      <c r="D115" s="71"/>
      <c r="F115" s="76">
        <v>15</v>
      </c>
      <c r="G115" s="70"/>
      <c r="H115" s="71"/>
    </row>
    <row r="116" spans="2:8" ht="14.5" customHeight="1">
      <c r="B116" s="76">
        <v>16</v>
      </c>
      <c r="C116" s="70"/>
      <c r="D116" s="71"/>
      <c r="F116" s="76">
        <v>16</v>
      </c>
      <c r="G116" s="70"/>
      <c r="H116" s="71"/>
    </row>
    <row r="117" spans="2:8" ht="14.5" customHeight="1">
      <c r="B117" s="76">
        <v>17</v>
      </c>
      <c r="C117" s="72"/>
      <c r="D117" s="73"/>
      <c r="F117" s="76">
        <v>17</v>
      </c>
      <c r="G117" s="72"/>
      <c r="H117" s="73"/>
    </row>
    <row r="118" spans="2:8" ht="14.5" customHeight="1">
      <c r="B118" s="76">
        <v>18</v>
      </c>
      <c r="C118" s="72"/>
      <c r="D118" s="73"/>
      <c r="F118" s="76">
        <v>18</v>
      </c>
      <c r="G118" s="72"/>
      <c r="H118" s="73"/>
    </row>
    <row r="119" spans="2:8" ht="14.5" customHeight="1">
      <c r="B119" s="76">
        <v>19</v>
      </c>
      <c r="C119" s="72"/>
      <c r="D119" s="73"/>
      <c r="F119" s="76">
        <v>19</v>
      </c>
      <c r="G119" s="72"/>
      <c r="H119" s="73"/>
    </row>
    <row r="120" spans="2:8" ht="14.5" customHeight="1">
      <c r="B120" s="76">
        <v>20</v>
      </c>
      <c r="C120" s="72"/>
      <c r="D120" s="73"/>
      <c r="F120" s="76">
        <v>20</v>
      </c>
      <c r="G120" s="72"/>
      <c r="H120" s="73"/>
    </row>
    <row r="121" spans="2:8" ht="14.5" customHeight="1">
      <c r="B121" s="76">
        <v>21</v>
      </c>
      <c r="C121" s="72"/>
      <c r="D121" s="73"/>
      <c r="F121" s="76">
        <v>21</v>
      </c>
      <c r="G121" s="72"/>
      <c r="H121" s="73"/>
    </row>
    <row r="122" spans="2:8" ht="14.5" customHeight="1">
      <c r="B122" s="76">
        <v>22</v>
      </c>
      <c r="C122" s="72"/>
      <c r="D122" s="73"/>
      <c r="F122" s="76">
        <v>22</v>
      </c>
      <c r="G122" s="72"/>
      <c r="H122" s="73"/>
    </row>
    <row r="123" spans="2:8" ht="14.5" customHeight="1" thickBot="1"/>
    <row r="124" spans="2:8" ht="19" thickBot="1">
      <c r="B124" s="61"/>
      <c r="C124" s="62" t="s">
        <v>322</v>
      </c>
      <c r="D124" s="63"/>
      <c r="F124" s="61"/>
      <c r="G124" s="62" t="s">
        <v>323</v>
      </c>
      <c r="H124" s="63"/>
    </row>
    <row r="125" spans="2:8" ht="16" thickBot="1">
      <c r="B125" s="65" t="s">
        <v>555</v>
      </c>
      <c r="C125" s="66" t="s">
        <v>21</v>
      </c>
      <c r="D125" s="68" t="s">
        <v>194</v>
      </c>
      <c r="F125" s="65" t="s">
        <v>555</v>
      </c>
      <c r="G125" s="66" t="s">
        <v>21</v>
      </c>
      <c r="H125" s="68" t="s">
        <v>194</v>
      </c>
    </row>
    <row r="126" spans="2:8" ht="14.5" customHeight="1">
      <c r="B126" s="69">
        <v>1</v>
      </c>
      <c r="C126" s="70" t="s">
        <v>216</v>
      </c>
      <c r="D126" s="71">
        <v>7.037037037037037E-3</v>
      </c>
      <c r="F126" s="69">
        <v>1</v>
      </c>
      <c r="G126" s="70" t="s">
        <v>326</v>
      </c>
      <c r="H126" s="71">
        <v>8.8888888888888889E-3</v>
      </c>
    </row>
    <row r="127" spans="2:8" ht="14.5" customHeight="1">
      <c r="B127" s="76">
        <v>2</v>
      </c>
      <c r="C127" s="72" t="s">
        <v>589</v>
      </c>
      <c r="D127" s="73">
        <v>7.8935185185185185E-3</v>
      </c>
      <c r="F127" s="76">
        <v>2</v>
      </c>
      <c r="G127" s="72" t="s">
        <v>325</v>
      </c>
      <c r="H127" s="73">
        <v>9.3171296296296283E-3</v>
      </c>
    </row>
    <row r="128" spans="2:8" ht="14.5" customHeight="1">
      <c r="B128" s="76">
        <v>3</v>
      </c>
      <c r="C128" s="72"/>
      <c r="D128" s="73"/>
      <c r="F128" s="76">
        <v>3</v>
      </c>
      <c r="G128" s="72" t="s">
        <v>329</v>
      </c>
      <c r="H128" s="73">
        <v>9.8842592592592576E-3</v>
      </c>
    </row>
    <row r="129" spans="2:8" ht="14.5" customHeight="1">
      <c r="B129" s="76">
        <v>4</v>
      </c>
      <c r="C129" s="72"/>
      <c r="D129" s="73"/>
      <c r="F129" s="76">
        <v>4</v>
      </c>
      <c r="G129" s="72"/>
      <c r="H129" s="73"/>
    </row>
    <row r="130" spans="2:8" ht="14.5" customHeight="1">
      <c r="B130" s="76">
        <v>5</v>
      </c>
      <c r="C130" s="72"/>
      <c r="D130" s="73"/>
      <c r="F130" s="76">
        <v>5</v>
      </c>
      <c r="G130" s="72"/>
      <c r="H130" s="73"/>
    </row>
    <row r="131" spans="2:8" ht="14.5" customHeight="1">
      <c r="B131" s="76">
        <v>6</v>
      </c>
      <c r="C131" s="72"/>
      <c r="D131" s="73"/>
      <c r="F131" s="76">
        <v>6</v>
      </c>
      <c r="G131" s="72"/>
      <c r="H131" s="73"/>
    </row>
    <row r="132" spans="2:8" ht="14.5" customHeight="1">
      <c r="B132" s="76">
        <v>7</v>
      </c>
      <c r="C132" s="72"/>
      <c r="D132" s="73"/>
      <c r="F132" s="76">
        <v>7</v>
      </c>
      <c r="G132" s="72"/>
      <c r="H132" s="73"/>
    </row>
    <row r="133" spans="2:8" ht="14.5" customHeight="1">
      <c r="B133" s="76">
        <v>8</v>
      </c>
      <c r="C133" s="72"/>
      <c r="D133" s="73"/>
      <c r="F133" s="76">
        <v>8</v>
      </c>
      <c r="G133" s="72"/>
      <c r="H133" s="73"/>
    </row>
    <row r="134" spans="2:8" ht="14.5" customHeight="1">
      <c r="B134" s="76">
        <v>9</v>
      </c>
      <c r="C134" s="72"/>
      <c r="D134" s="73"/>
      <c r="F134" s="76">
        <v>9</v>
      </c>
      <c r="G134" s="72"/>
      <c r="H134" s="73"/>
    </row>
    <row r="135" spans="2:8" ht="14.5" customHeight="1">
      <c r="B135" s="76">
        <v>10</v>
      </c>
      <c r="C135" s="72"/>
      <c r="D135" s="73"/>
      <c r="F135" s="76">
        <v>10</v>
      </c>
      <c r="G135" s="72"/>
      <c r="H135" s="73"/>
    </row>
    <row r="136" spans="2:8" ht="14.5" customHeight="1">
      <c r="B136" s="76">
        <v>11</v>
      </c>
      <c r="C136" s="72"/>
      <c r="D136" s="73"/>
      <c r="F136" s="76">
        <v>11</v>
      </c>
      <c r="G136" s="72"/>
      <c r="H136" s="73"/>
    </row>
    <row r="137" spans="2:8" ht="14.5" customHeight="1">
      <c r="B137" s="76">
        <v>12</v>
      </c>
      <c r="C137" s="72"/>
      <c r="D137" s="73"/>
      <c r="F137" s="76">
        <v>12</v>
      </c>
      <c r="G137" s="72"/>
      <c r="H137" s="73"/>
    </row>
    <row r="138" spans="2:8" ht="14.5" customHeight="1">
      <c r="B138" s="76">
        <v>13</v>
      </c>
      <c r="C138" s="72"/>
      <c r="D138" s="73"/>
      <c r="F138" s="76">
        <v>13</v>
      </c>
      <c r="G138" s="72"/>
      <c r="H138" s="73"/>
    </row>
    <row r="139" spans="2:8" ht="14.5" customHeight="1">
      <c r="B139" s="76">
        <v>14</v>
      </c>
      <c r="C139" s="72"/>
      <c r="D139" s="73"/>
      <c r="F139" s="76">
        <v>14</v>
      </c>
      <c r="G139" s="72"/>
      <c r="H139" s="73"/>
    </row>
    <row r="140" spans="2:8" ht="14.5" customHeight="1">
      <c r="B140" s="76">
        <v>15</v>
      </c>
      <c r="C140" s="72"/>
      <c r="D140" s="73"/>
      <c r="F140" s="76">
        <v>15</v>
      </c>
      <c r="G140" s="72"/>
      <c r="H140" s="73"/>
    </row>
    <row r="141" spans="2:8" ht="14.5" customHeight="1">
      <c r="B141" s="76">
        <v>16</v>
      </c>
      <c r="C141" s="70"/>
      <c r="D141" s="71"/>
      <c r="F141" s="76">
        <v>16</v>
      </c>
      <c r="G141" s="70"/>
      <c r="H141" s="71"/>
    </row>
    <row r="142" spans="2:8" ht="14.5" customHeight="1">
      <c r="B142" s="76">
        <v>17</v>
      </c>
      <c r="C142" s="72"/>
      <c r="D142" s="73"/>
      <c r="F142" s="76">
        <v>17</v>
      </c>
      <c r="G142" s="72"/>
      <c r="H142" s="73"/>
    </row>
    <row r="143" spans="2:8" ht="14.5" customHeight="1">
      <c r="B143" s="76">
        <v>18</v>
      </c>
      <c r="C143" s="72"/>
      <c r="D143" s="73"/>
      <c r="F143" s="76">
        <v>18</v>
      </c>
      <c r="G143" s="72"/>
      <c r="H143" s="73"/>
    </row>
    <row r="144" spans="2:8" ht="14.5" customHeight="1">
      <c r="B144" s="76">
        <v>19</v>
      </c>
      <c r="C144" s="72"/>
      <c r="D144" s="73"/>
      <c r="F144" s="76">
        <v>19</v>
      </c>
      <c r="G144" s="72"/>
      <c r="H144" s="73"/>
    </row>
    <row r="145" spans="2:8" ht="14.5" customHeight="1">
      <c r="B145" s="76">
        <v>20</v>
      </c>
      <c r="C145" s="72"/>
      <c r="D145" s="73"/>
      <c r="F145" s="76">
        <v>20</v>
      </c>
      <c r="G145" s="72"/>
      <c r="H145" s="73"/>
    </row>
    <row r="146" spans="2:8" ht="14.5" customHeight="1">
      <c r="B146" s="76">
        <v>21</v>
      </c>
      <c r="C146" s="72"/>
      <c r="D146" s="73"/>
      <c r="F146" s="76">
        <v>21</v>
      </c>
      <c r="G146" s="72"/>
      <c r="H146" s="73"/>
    </row>
    <row r="147" spans="2:8" ht="14.5" customHeight="1" thickBot="1"/>
    <row r="148" spans="2:8" ht="19" thickBot="1">
      <c r="B148" s="61"/>
      <c r="C148" s="62" t="s">
        <v>357</v>
      </c>
      <c r="D148" s="63"/>
      <c r="F148" s="61"/>
      <c r="G148" s="62" t="s">
        <v>376</v>
      </c>
      <c r="H148" s="63"/>
    </row>
    <row r="149" spans="2:8" ht="16" thickBot="1">
      <c r="B149" s="65" t="s">
        <v>555</v>
      </c>
      <c r="C149" s="66" t="s">
        <v>21</v>
      </c>
      <c r="D149" s="68" t="s">
        <v>194</v>
      </c>
      <c r="F149" s="65" t="s">
        <v>555</v>
      </c>
      <c r="G149" s="66" t="s">
        <v>21</v>
      </c>
      <c r="H149" s="68" t="s">
        <v>194</v>
      </c>
    </row>
    <row r="150" spans="2:8" ht="14.5" customHeight="1">
      <c r="B150" s="69">
        <v>1</v>
      </c>
      <c r="C150" s="70"/>
      <c r="D150" s="71"/>
      <c r="F150" s="69">
        <v>1</v>
      </c>
      <c r="G150" s="70"/>
      <c r="H150" s="71"/>
    </row>
    <row r="151" spans="2:8" ht="14.5" customHeight="1">
      <c r="B151" s="76">
        <v>2</v>
      </c>
      <c r="C151" s="72"/>
      <c r="D151" s="73"/>
      <c r="F151" s="76">
        <v>2</v>
      </c>
      <c r="G151" s="72"/>
      <c r="H151" s="73"/>
    </row>
    <row r="152" spans="2:8" ht="14.5" customHeight="1">
      <c r="B152" s="76">
        <v>3</v>
      </c>
      <c r="C152" s="72"/>
      <c r="D152" s="73"/>
      <c r="F152" s="76">
        <v>3</v>
      </c>
      <c r="G152" s="72"/>
      <c r="H152" s="73"/>
    </row>
    <row r="153" spans="2:8" ht="14.5" customHeight="1">
      <c r="B153" s="76">
        <v>4</v>
      </c>
      <c r="C153" s="72"/>
      <c r="D153" s="73"/>
      <c r="F153" s="76">
        <v>4</v>
      </c>
      <c r="G153" s="72"/>
      <c r="H153" s="73"/>
    </row>
    <row r="154" spans="2:8" ht="14.5" customHeight="1">
      <c r="B154" s="76">
        <v>5</v>
      </c>
      <c r="C154" s="72"/>
      <c r="D154" s="73"/>
      <c r="F154" s="76">
        <v>5</v>
      </c>
      <c r="G154" s="72"/>
      <c r="H154" s="73"/>
    </row>
    <row r="155" spans="2:8" ht="14.5" customHeight="1">
      <c r="B155" s="76">
        <v>6</v>
      </c>
      <c r="C155" s="72"/>
      <c r="D155" s="73"/>
      <c r="F155" s="76">
        <v>6</v>
      </c>
      <c r="G155" s="72"/>
      <c r="H155" s="73"/>
    </row>
    <row r="156" spans="2:8" ht="14.5" customHeight="1">
      <c r="B156" s="76">
        <v>7</v>
      </c>
      <c r="C156" s="72"/>
      <c r="D156" s="73"/>
      <c r="F156" s="76">
        <v>7</v>
      </c>
      <c r="G156" s="72"/>
      <c r="H156" s="73"/>
    </row>
    <row r="157" spans="2:8" ht="14.5" customHeight="1">
      <c r="B157" s="76">
        <v>8</v>
      </c>
      <c r="C157" s="72"/>
      <c r="D157" s="73"/>
      <c r="F157" s="76">
        <v>8</v>
      </c>
      <c r="G157" s="72"/>
      <c r="H157" s="73"/>
    </row>
    <row r="158" spans="2:8" ht="14.5" customHeight="1">
      <c r="B158" s="76">
        <v>9</v>
      </c>
      <c r="C158" s="72"/>
      <c r="D158" s="73"/>
      <c r="F158" s="76">
        <v>9</v>
      </c>
      <c r="G158" s="72"/>
      <c r="H158" s="73"/>
    </row>
    <row r="159" spans="2:8" ht="14.5" customHeight="1">
      <c r="B159" s="76">
        <v>10</v>
      </c>
      <c r="C159" s="72"/>
      <c r="D159" s="73"/>
      <c r="F159" s="76">
        <v>10</v>
      </c>
      <c r="G159" s="72"/>
      <c r="H159" s="73"/>
    </row>
    <row r="160" spans="2:8" ht="14.5" customHeight="1">
      <c r="B160" s="76">
        <v>11</v>
      </c>
      <c r="C160" s="72"/>
      <c r="D160" s="73"/>
      <c r="F160" s="76">
        <v>11</v>
      </c>
      <c r="G160" s="72"/>
      <c r="H160" s="73"/>
    </row>
    <row r="161" spans="2:8" ht="14.5" customHeight="1">
      <c r="B161" s="76">
        <v>12</v>
      </c>
      <c r="C161" s="72"/>
      <c r="D161" s="73"/>
      <c r="F161" s="76">
        <v>12</v>
      </c>
      <c r="G161" s="72"/>
      <c r="H161" s="73"/>
    </row>
    <row r="162" spans="2:8" ht="14.5" customHeight="1">
      <c r="B162" s="76">
        <v>13</v>
      </c>
      <c r="C162" s="72"/>
      <c r="D162" s="73"/>
      <c r="F162" s="76">
        <v>13</v>
      </c>
      <c r="G162" s="72"/>
      <c r="H162" s="73"/>
    </row>
    <row r="163" spans="2:8" ht="14.5" customHeight="1">
      <c r="B163" s="76">
        <v>14</v>
      </c>
      <c r="C163" s="72"/>
      <c r="D163" s="73"/>
      <c r="F163" s="76">
        <v>14</v>
      </c>
      <c r="G163" s="72"/>
      <c r="H163" s="73"/>
    </row>
    <row r="164" spans="2:8" ht="14.5" customHeight="1">
      <c r="B164" s="76">
        <v>15</v>
      </c>
      <c r="C164" s="72"/>
      <c r="D164" s="73"/>
      <c r="F164" s="76">
        <v>15</v>
      </c>
      <c r="G164" s="72"/>
      <c r="H164" s="73"/>
    </row>
    <row r="165" spans="2:8" ht="14.5" customHeight="1">
      <c r="B165" s="76">
        <v>16</v>
      </c>
      <c r="C165" s="72"/>
      <c r="D165" s="73"/>
      <c r="F165" s="76">
        <v>16</v>
      </c>
      <c r="G165" s="72"/>
      <c r="H165" s="73"/>
    </row>
    <row r="166" spans="2:8" ht="14.5" customHeight="1">
      <c r="B166" s="76">
        <v>17</v>
      </c>
      <c r="C166" s="72"/>
      <c r="D166" s="73"/>
      <c r="F166" s="76">
        <v>17</v>
      </c>
      <c r="G166" s="72"/>
      <c r="H166" s="73"/>
    </row>
    <row r="167" spans="2:8" ht="14.5" customHeight="1">
      <c r="B167" s="76">
        <v>18</v>
      </c>
      <c r="C167" s="72"/>
      <c r="D167" s="73"/>
      <c r="F167" s="76">
        <v>18</v>
      </c>
      <c r="G167" s="72"/>
      <c r="H167" s="73"/>
    </row>
    <row r="168" spans="2:8" ht="14.5" customHeight="1">
      <c r="B168" s="76">
        <v>19</v>
      </c>
      <c r="C168" s="72"/>
      <c r="D168" s="73"/>
      <c r="F168" s="76">
        <v>19</v>
      </c>
      <c r="G168" s="72"/>
      <c r="H168" s="73"/>
    </row>
    <row r="169" spans="2:8" ht="14.5" customHeight="1">
      <c r="B169" s="76">
        <v>20</v>
      </c>
      <c r="C169" s="72"/>
      <c r="D169" s="73"/>
      <c r="F169" s="76">
        <v>20</v>
      </c>
      <c r="G169" s="72"/>
      <c r="H169" s="73"/>
    </row>
    <row r="170" spans="2:8" ht="14.5" customHeight="1">
      <c r="B170" s="76">
        <v>21</v>
      </c>
      <c r="C170" s="72"/>
      <c r="D170" s="73"/>
      <c r="F170" s="76">
        <v>21</v>
      </c>
      <c r="G170" s="72"/>
      <c r="H170" s="73"/>
    </row>
    <row r="171" spans="2:8" ht="14.5" customHeight="1">
      <c r="B171" s="76">
        <v>22</v>
      </c>
      <c r="C171" s="72"/>
      <c r="D171" s="73"/>
      <c r="F171" s="76">
        <v>22</v>
      </c>
      <c r="G171" s="72"/>
      <c r="H171" s="73"/>
    </row>
    <row r="172" spans="2:8" ht="14.5" customHeight="1" thickBot="1"/>
    <row r="173" spans="2:8" ht="19" thickBot="1">
      <c r="B173" s="61"/>
      <c r="C173" s="62" t="s">
        <v>669</v>
      </c>
      <c r="D173" s="63"/>
      <c r="F173" s="61"/>
      <c r="G173" s="62" t="s">
        <v>670</v>
      </c>
      <c r="H173" s="63"/>
    </row>
    <row r="174" spans="2:8" ht="16" thickBot="1">
      <c r="B174" s="65" t="s">
        <v>555</v>
      </c>
      <c r="C174" s="66" t="s">
        <v>21</v>
      </c>
      <c r="D174" s="68" t="s">
        <v>194</v>
      </c>
      <c r="F174" s="65" t="s">
        <v>555</v>
      </c>
      <c r="G174" s="66" t="s">
        <v>21</v>
      </c>
      <c r="H174" s="68" t="s">
        <v>194</v>
      </c>
    </row>
    <row r="175" spans="2:8" ht="14.5" customHeight="1">
      <c r="B175" s="69">
        <v>1</v>
      </c>
      <c r="C175" s="70"/>
      <c r="D175" s="71"/>
      <c r="F175" s="69">
        <v>1</v>
      </c>
      <c r="G175" s="70"/>
      <c r="H175" s="71"/>
    </row>
    <row r="176" spans="2:8" ht="14.5" customHeight="1">
      <c r="B176" s="76">
        <v>2</v>
      </c>
      <c r="C176" s="72"/>
      <c r="D176" s="73"/>
      <c r="F176" s="76">
        <v>2</v>
      </c>
      <c r="G176" s="72"/>
      <c r="H176" s="73"/>
    </row>
    <row r="177" spans="2:8" ht="14.5" customHeight="1">
      <c r="B177" s="76">
        <v>3</v>
      </c>
      <c r="C177" s="72"/>
      <c r="D177" s="73"/>
      <c r="F177" s="76">
        <v>3</v>
      </c>
      <c r="G177" s="72"/>
      <c r="H177" s="73"/>
    </row>
    <row r="178" spans="2:8" ht="14.5" customHeight="1">
      <c r="B178" s="76">
        <v>4</v>
      </c>
      <c r="C178" s="72"/>
      <c r="D178" s="78"/>
      <c r="F178" s="76">
        <v>4</v>
      </c>
      <c r="G178" s="72"/>
      <c r="H178" s="73"/>
    </row>
    <row r="179" spans="2:8" ht="14.5" customHeight="1">
      <c r="B179" s="76">
        <v>5</v>
      </c>
      <c r="C179" s="72"/>
      <c r="D179" s="73"/>
      <c r="F179" s="76">
        <v>5</v>
      </c>
      <c r="G179" s="72"/>
      <c r="H179" s="73"/>
    </row>
    <row r="180" spans="2:8" ht="14.5" customHeight="1">
      <c r="B180" s="76">
        <v>6</v>
      </c>
      <c r="C180" s="72"/>
      <c r="D180" s="73"/>
      <c r="F180" s="76">
        <v>6</v>
      </c>
      <c r="G180" s="72"/>
      <c r="H180" s="73"/>
    </row>
    <row r="181" spans="2:8" ht="14.5" customHeight="1">
      <c r="B181" s="76">
        <v>7</v>
      </c>
      <c r="C181" s="72"/>
      <c r="D181" s="73"/>
      <c r="F181" s="76">
        <v>7</v>
      </c>
      <c r="G181" s="72"/>
      <c r="H181" s="73"/>
    </row>
    <row r="182" spans="2:8" ht="14.5" customHeight="1">
      <c r="B182" s="76">
        <v>8</v>
      </c>
      <c r="C182" s="72"/>
      <c r="D182" s="73"/>
      <c r="F182" s="76">
        <v>8</v>
      </c>
      <c r="G182" s="72"/>
      <c r="H182" s="73"/>
    </row>
    <row r="183" spans="2:8" ht="14.5" customHeight="1">
      <c r="B183" s="76">
        <v>9</v>
      </c>
      <c r="C183" s="72"/>
      <c r="D183" s="73"/>
      <c r="F183" s="76">
        <v>9</v>
      </c>
      <c r="G183" s="72"/>
      <c r="H183" s="73"/>
    </row>
    <row r="184" spans="2:8" ht="14.5" customHeight="1">
      <c r="B184" s="76">
        <v>10</v>
      </c>
      <c r="C184" s="72"/>
      <c r="D184" s="73"/>
      <c r="F184" s="76">
        <v>10</v>
      </c>
      <c r="G184" s="72"/>
      <c r="H184" s="73"/>
    </row>
    <row r="185" spans="2:8" ht="14.5" customHeight="1">
      <c r="B185" s="76">
        <v>11</v>
      </c>
      <c r="C185" s="72"/>
      <c r="D185" s="73"/>
      <c r="F185" s="76">
        <v>11</v>
      </c>
      <c r="G185" s="72"/>
      <c r="H185" s="73"/>
    </row>
    <row r="186" spans="2:8" ht="14.5" customHeight="1">
      <c r="B186" s="76">
        <v>12</v>
      </c>
      <c r="C186" s="72"/>
      <c r="D186" s="73"/>
      <c r="F186" s="76">
        <v>12</v>
      </c>
      <c r="G186" s="72"/>
      <c r="H186" s="73"/>
    </row>
    <row r="187" spans="2:8" ht="14.5" customHeight="1">
      <c r="B187" s="76">
        <v>13</v>
      </c>
      <c r="C187" s="72"/>
      <c r="D187" s="73"/>
      <c r="F187" s="76">
        <v>13</v>
      </c>
      <c r="G187" s="72"/>
      <c r="H187" s="73"/>
    </row>
    <row r="188" spans="2:8" ht="14.5" customHeight="1">
      <c r="B188" s="76">
        <v>14</v>
      </c>
      <c r="C188" s="72"/>
      <c r="D188" s="73"/>
      <c r="F188" s="76">
        <v>14</v>
      </c>
      <c r="G188" s="72"/>
      <c r="H188" s="73"/>
    </row>
    <row r="189" spans="2:8" ht="14.5" customHeight="1">
      <c r="B189" s="76">
        <v>15</v>
      </c>
      <c r="C189" s="72"/>
      <c r="D189" s="73"/>
      <c r="F189" s="76">
        <v>15</v>
      </c>
      <c r="G189" s="72"/>
      <c r="H189" s="73"/>
    </row>
    <row r="190" spans="2:8" ht="14.5" customHeight="1">
      <c r="B190" s="76">
        <v>16</v>
      </c>
      <c r="C190" s="72"/>
      <c r="D190" s="73"/>
      <c r="F190" s="76">
        <v>16</v>
      </c>
      <c r="G190" s="72"/>
      <c r="H190" s="73"/>
    </row>
    <row r="191" spans="2:8" ht="14.5" customHeight="1">
      <c r="B191" s="76">
        <v>17</v>
      </c>
      <c r="C191" s="72"/>
      <c r="D191" s="73"/>
      <c r="F191" s="76">
        <v>17</v>
      </c>
      <c r="G191" s="72"/>
      <c r="H191" s="73"/>
    </row>
    <row r="192" spans="2:8" ht="14.5" customHeight="1">
      <c r="B192" s="76">
        <v>18</v>
      </c>
      <c r="C192" s="72"/>
      <c r="D192" s="73"/>
      <c r="F192" s="76">
        <v>18</v>
      </c>
      <c r="G192" s="72"/>
      <c r="H192" s="73"/>
    </row>
    <row r="193" spans="2:8" ht="14.5" customHeight="1">
      <c r="B193" s="76">
        <v>19</v>
      </c>
      <c r="C193" s="72"/>
      <c r="D193" s="73"/>
      <c r="F193" s="76">
        <v>19</v>
      </c>
      <c r="G193" s="72"/>
      <c r="H193" s="73"/>
    </row>
    <row r="194" spans="2:8" ht="14.5" customHeight="1">
      <c r="B194" s="76">
        <v>20</v>
      </c>
      <c r="C194" s="72"/>
      <c r="D194" s="73"/>
      <c r="F194" s="76">
        <v>20</v>
      </c>
      <c r="G194" s="72"/>
      <c r="H194" s="73"/>
    </row>
    <row r="195" spans="2:8" ht="14.5" customHeight="1">
      <c r="B195" s="76">
        <v>21</v>
      </c>
      <c r="C195" s="70"/>
      <c r="D195" s="71"/>
      <c r="F195" s="76">
        <v>21</v>
      </c>
      <c r="G195" s="70"/>
      <c r="H195" s="71"/>
    </row>
    <row r="196" spans="2:8" ht="14.5" customHeight="1" thickBot="1"/>
    <row r="197" spans="2:8" ht="19" thickBot="1">
      <c r="B197" s="61"/>
      <c r="C197" s="62" t="s">
        <v>671</v>
      </c>
      <c r="D197" s="63"/>
      <c r="F197" s="61"/>
      <c r="G197" s="62" t="s">
        <v>672</v>
      </c>
      <c r="H197" s="63"/>
    </row>
    <row r="198" spans="2:8" ht="16" thickBot="1">
      <c r="B198" s="65" t="s">
        <v>555</v>
      </c>
      <c r="C198" s="66" t="s">
        <v>21</v>
      </c>
      <c r="D198" s="68" t="s">
        <v>194</v>
      </c>
      <c r="F198" s="65" t="s">
        <v>555</v>
      </c>
      <c r="G198" s="66" t="s">
        <v>21</v>
      </c>
      <c r="H198" s="68" t="s">
        <v>194</v>
      </c>
    </row>
    <row r="199" spans="2:8" ht="14.5" customHeight="1">
      <c r="B199" s="69">
        <v>1</v>
      </c>
      <c r="C199" s="70" t="s">
        <v>460</v>
      </c>
      <c r="D199" s="71">
        <v>1.3680555555555555E-2</v>
      </c>
      <c r="F199" s="69">
        <v>1</v>
      </c>
      <c r="G199" s="70" t="s">
        <v>503</v>
      </c>
      <c r="H199" s="71">
        <v>2.0023148148148148E-2</v>
      </c>
    </row>
    <row r="200" spans="2:8" ht="14.5" customHeight="1">
      <c r="B200" s="76">
        <v>2</v>
      </c>
      <c r="C200" s="72" t="s">
        <v>456</v>
      </c>
      <c r="D200" s="73">
        <v>1.5208333333333332E-2</v>
      </c>
      <c r="F200" s="76">
        <v>2</v>
      </c>
      <c r="G200" s="72" t="s">
        <v>533</v>
      </c>
      <c r="H200" s="73">
        <v>2.0625000000000001E-2</v>
      </c>
    </row>
    <row r="201" spans="2:8" ht="14.5" customHeight="1">
      <c r="B201" s="76">
        <v>3</v>
      </c>
      <c r="C201" s="72" t="s">
        <v>438</v>
      </c>
      <c r="D201" s="73">
        <v>1.5706018518518518E-2</v>
      </c>
      <c r="F201" s="76">
        <v>3</v>
      </c>
      <c r="G201" s="72" t="s">
        <v>229</v>
      </c>
      <c r="H201" s="73">
        <v>2.0925925925925928E-2</v>
      </c>
    </row>
    <row r="202" spans="2:8" ht="14.5" customHeight="1">
      <c r="B202" s="76">
        <v>4</v>
      </c>
      <c r="C202" s="72" t="s">
        <v>422</v>
      </c>
      <c r="D202" s="73">
        <v>1.6192129629629629E-2</v>
      </c>
      <c r="F202" s="76">
        <v>4</v>
      </c>
      <c r="G202" s="72"/>
      <c r="H202" s="73"/>
    </row>
    <row r="203" spans="2:8" ht="14.5" customHeight="1">
      <c r="B203" s="76">
        <v>5</v>
      </c>
      <c r="C203" s="72" t="s">
        <v>597</v>
      </c>
      <c r="D203" s="73">
        <v>1.7141203703703704E-2</v>
      </c>
      <c r="F203" s="76">
        <v>5</v>
      </c>
      <c r="G203" s="72"/>
      <c r="H203" s="73"/>
    </row>
    <row r="204" spans="2:8" ht="14.5" customHeight="1">
      <c r="B204" s="76">
        <v>6</v>
      </c>
      <c r="C204" s="72" t="s">
        <v>1265</v>
      </c>
      <c r="D204" s="73">
        <v>1.8958333333333334E-2</v>
      </c>
      <c r="F204" s="76">
        <v>6</v>
      </c>
      <c r="G204" s="72"/>
      <c r="H204" s="73"/>
    </row>
    <row r="205" spans="2:8" ht="14.5" customHeight="1">
      <c r="B205" s="76">
        <v>7</v>
      </c>
      <c r="F205" s="76">
        <v>7</v>
      </c>
      <c r="G205" s="72"/>
      <c r="H205" s="73"/>
    </row>
    <row r="206" spans="2:8" ht="14.5" customHeight="1">
      <c r="B206" s="76">
        <v>8</v>
      </c>
      <c r="C206" s="72"/>
      <c r="D206" s="73"/>
      <c r="F206" s="76">
        <v>8</v>
      </c>
      <c r="G206" s="72"/>
      <c r="H206" s="73"/>
    </row>
    <row r="207" spans="2:8" ht="14.5" customHeight="1">
      <c r="B207" s="76">
        <v>9</v>
      </c>
      <c r="C207" s="72"/>
      <c r="D207" s="73"/>
      <c r="F207" s="76">
        <v>9</v>
      </c>
      <c r="G207" s="72"/>
      <c r="H207" s="73"/>
    </row>
    <row r="208" spans="2:8" ht="14.5" customHeight="1">
      <c r="B208" s="69">
        <v>10</v>
      </c>
      <c r="C208" s="70"/>
      <c r="D208" s="71"/>
      <c r="F208" s="69">
        <v>10</v>
      </c>
      <c r="G208" s="70"/>
      <c r="H208" s="71"/>
    </row>
    <row r="209" spans="2:8" ht="14.5" customHeight="1">
      <c r="B209" s="76">
        <v>11</v>
      </c>
      <c r="C209" s="72"/>
      <c r="D209" s="73"/>
      <c r="F209" s="76">
        <v>11</v>
      </c>
      <c r="G209" s="72"/>
      <c r="H209" s="73"/>
    </row>
    <row r="210" spans="2:8" ht="14.5" customHeight="1">
      <c r="B210" s="76">
        <v>12</v>
      </c>
      <c r="C210" s="72"/>
      <c r="D210" s="73"/>
      <c r="F210" s="76">
        <v>12</v>
      </c>
      <c r="G210" s="72"/>
      <c r="H210" s="73"/>
    </row>
    <row r="211" spans="2:8" ht="14.5" customHeight="1">
      <c r="B211" s="76">
        <v>13</v>
      </c>
      <c r="C211" s="72"/>
      <c r="D211" s="73"/>
      <c r="F211" s="76">
        <v>13</v>
      </c>
      <c r="G211" s="72"/>
      <c r="H211" s="73"/>
    </row>
    <row r="212" spans="2:8" ht="14.5" customHeight="1">
      <c r="B212" s="76">
        <v>14</v>
      </c>
      <c r="C212" s="72"/>
      <c r="D212" s="73"/>
      <c r="F212" s="76">
        <v>14</v>
      </c>
      <c r="G212" s="72"/>
      <c r="H212" s="73"/>
    </row>
    <row r="213" spans="2:8" ht="14.5" customHeight="1">
      <c r="B213" s="76">
        <v>15</v>
      </c>
      <c r="C213" s="72"/>
      <c r="D213" s="73"/>
      <c r="F213" s="76">
        <v>15</v>
      </c>
      <c r="G213" s="72"/>
      <c r="H213" s="73"/>
    </row>
    <row r="214" spans="2:8" ht="14.5" customHeight="1">
      <c r="B214" s="76">
        <v>16</v>
      </c>
      <c r="C214" s="72"/>
      <c r="D214" s="73"/>
      <c r="F214" s="76">
        <v>16</v>
      </c>
      <c r="G214" s="72"/>
      <c r="H214" s="73"/>
    </row>
    <row r="215" spans="2:8" ht="14.5" customHeight="1">
      <c r="B215" s="76">
        <v>17</v>
      </c>
      <c r="C215" s="72"/>
      <c r="D215" s="73"/>
      <c r="F215" s="76">
        <v>17</v>
      </c>
      <c r="G215" s="72"/>
      <c r="H215" s="73"/>
    </row>
    <row r="216" spans="2:8" ht="14.5" customHeight="1">
      <c r="B216" s="76">
        <v>18</v>
      </c>
      <c r="C216" s="72"/>
      <c r="D216" s="73"/>
      <c r="F216" s="76">
        <v>18</v>
      </c>
      <c r="G216" s="72"/>
      <c r="H216" s="73"/>
    </row>
    <row r="217" spans="2:8" ht="14.5" customHeight="1">
      <c r="B217" s="76">
        <v>19</v>
      </c>
      <c r="C217" s="72"/>
      <c r="D217" s="73"/>
      <c r="F217" s="76">
        <v>19</v>
      </c>
      <c r="G217" s="72"/>
      <c r="H217" s="73"/>
    </row>
    <row r="218" spans="2:8" ht="14.5" customHeight="1">
      <c r="B218" s="76">
        <v>20</v>
      </c>
      <c r="C218" s="72"/>
      <c r="D218" s="73"/>
      <c r="F218" s="76">
        <v>20</v>
      </c>
      <c r="G218" s="72"/>
      <c r="H218" s="73"/>
    </row>
    <row r="219" spans="2:8" ht="14.5" customHeight="1" thickBot="1"/>
    <row r="220" spans="2:8" ht="19" thickBot="1">
      <c r="B220" s="61"/>
      <c r="C220" s="62" t="s">
        <v>674</v>
      </c>
      <c r="D220" s="63"/>
      <c r="F220" s="61"/>
      <c r="G220" s="62" t="s">
        <v>673</v>
      </c>
      <c r="H220" s="63"/>
    </row>
    <row r="221" spans="2:8" ht="16" thickBot="1">
      <c r="B221" s="65" t="s">
        <v>555</v>
      </c>
      <c r="C221" s="66" t="s">
        <v>21</v>
      </c>
      <c r="D221" s="68" t="s">
        <v>194</v>
      </c>
      <c r="F221" s="65" t="s">
        <v>555</v>
      </c>
      <c r="G221" s="66" t="s">
        <v>21</v>
      </c>
      <c r="H221" s="68" t="s">
        <v>194</v>
      </c>
    </row>
    <row r="222" spans="2:8" ht="14.5" customHeight="1">
      <c r="B222" s="69">
        <v>1</v>
      </c>
      <c r="C222" s="72" t="s">
        <v>1218</v>
      </c>
      <c r="D222" s="73">
        <v>2.9837962962962965E-2</v>
      </c>
      <c r="F222" s="69">
        <v>1</v>
      </c>
      <c r="G222" s="70"/>
      <c r="H222" s="71"/>
    </row>
    <row r="223" spans="2:8" ht="14.5" customHeight="1">
      <c r="B223" s="76">
        <v>2</v>
      </c>
      <c r="C223" s="72"/>
      <c r="D223" s="73"/>
      <c r="F223" s="76">
        <v>2</v>
      </c>
      <c r="G223" s="72"/>
      <c r="H223" s="73"/>
    </row>
    <row r="224" spans="2:8" ht="14.5" customHeight="1">
      <c r="B224" s="76">
        <v>3</v>
      </c>
      <c r="C224" s="72"/>
      <c r="D224" s="73"/>
      <c r="F224" s="76">
        <v>3</v>
      </c>
      <c r="G224" s="72"/>
      <c r="H224" s="73"/>
    </row>
    <row r="225" spans="2:8" ht="14.5" customHeight="1">
      <c r="B225" s="76">
        <v>4</v>
      </c>
      <c r="C225" s="72"/>
      <c r="D225" s="73"/>
      <c r="F225" s="76">
        <v>4</v>
      </c>
      <c r="G225" s="72"/>
      <c r="H225" s="73"/>
    </row>
    <row r="226" spans="2:8" ht="14.5" customHeight="1">
      <c r="B226" s="76">
        <v>5</v>
      </c>
      <c r="C226" s="72"/>
      <c r="D226" s="73"/>
      <c r="F226" s="76">
        <v>5</v>
      </c>
      <c r="G226" s="72"/>
      <c r="H226" s="73"/>
    </row>
    <row r="227" spans="2:8" ht="14.5" customHeight="1">
      <c r="B227" s="76">
        <v>6</v>
      </c>
      <c r="C227" s="72"/>
      <c r="D227" s="73"/>
      <c r="F227" s="76">
        <v>6</v>
      </c>
      <c r="G227" s="72"/>
      <c r="H227" s="73"/>
    </row>
    <row r="228" spans="2:8" ht="14.5" customHeight="1">
      <c r="B228" s="76">
        <v>7</v>
      </c>
      <c r="C228" s="72"/>
      <c r="D228" s="73"/>
      <c r="F228" s="76">
        <v>7</v>
      </c>
      <c r="G228" s="72"/>
      <c r="H228" s="73"/>
    </row>
    <row r="229" spans="2:8" ht="14.5" customHeight="1">
      <c r="B229" s="76">
        <v>8</v>
      </c>
      <c r="C229" s="72"/>
      <c r="D229" s="73"/>
      <c r="F229" s="76">
        <v>8</v>
      </c>
      <c r="G229" s="72"/>
      <c r="H229" s="73"/>
    </row>
    <row r="230" spans="2:8" ht="14.5" customHeight="1">
      <c r="B230" s="76">
        <v>9</v>
      </c>
      <c r="C230" s="72"/>
      <c r="D230" s="73"/>
      <c r="F230" s="76">
        <v>9</v>
      </c>
      <c r="G230" s="72"/>
      <c r="H230" s="73"/>
    </row>
    <row r="231" spans="2:8" ht="14.5" customHeight="1">
      <c r="B231" s="76">
        <v>10</v>
      </c>
      <c r="C231" s="72"/>
      <c r="D231" s="73"/>
      <c r="F231" s="76">
        <v>10</v>
      </c>
      <c r="G231" s="72"/>
      <c r="H231" s="73"/>
    </row>
    <row r="232" spans="2:8" ht="14.5" customHeight="1">
      <c r="B232" s="76">
        <v>11</v>
      </c>
      <c r="C232" s="72"/>
      <c r="D232" s="73"/>
      <c r="F232" s="76">
        <v>11</v>
      </c>
      <c r="G232" s="72"/>
      <c r="H232" s="73"/>
    </row>
    <row r="233" spans="2:8" ht="14.5" customHeight="1">
      <c r="B233" s="76">
        <v>12</v>
      </c>
      <c r="C233" s="72"/>
      <c r="D233" s="73"/>
      <c r="F233" s="76">
        <v>12</v>
      </c>
      <c r="G233" s="72"/>
      <c r="H233" s="73"/>
    </row>
    <row r="234" spans="2:8" ht="14.5" customHeight="1">
      <c r="B234" s="76">
        <v>13</v>
      </c>
      <c r="C234" s="72"/>
      <c r="D234" s="73"/>
      <c r="F234" s="76">
        <v>13</v>
      </c>
      <c r="G234" s="72"/>
      <c r="H234" s="73"/>
    </row>
    <row r="235" spans="2:8" ht="14.5" customHeight="1">
      <c r="B235" s="76">
        <v>14</v>
      </c>
      <c r="C235" s="72"/>
      <c r="D235" s="73"/>
      <c r="F235" s="76">
        <v>14</v>
      </c>
      <c r="G235" s="72"/>
      <c r="H235" s="73"/>
    </row>
    <row r="236" spans="2:8" ht="14.5" customHeight="1">
      <c r="B236" s="76">
        <v>15</v>
      </c>
      <c r="C236" s="72"/>
      <c r="D236" s="73"/>
      <c r="F236" s="76">
        <v>15</v>
      </c>
      <c r="G236" s="72"/>
      <c r="H236" s="73"/>
    </row>
  </sheetData>
  <pageMargins left="0.25" right="0.25" top="0.75" bottom="0.75" header="0.3" footer="0.3"/>
  <pageSetup paperSize="9" orientation="portrait"/>
  <rowBreaks count="3" manualBreakCount="3">
    <brk id="48" max="16383" man="1"/>
    <brk id="97" max="16383" man="1"/>
    <brk id="196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1:E102"/>
  <sheetViews>
    <sheetView topLeftCell="A52" workbookViewId="0">
      <selection activeCell="B56" sqref="B56"/>
    </sheetView>
  </sheetViews>
  <sheetFormatPr baseColWidth="10" defaultColWidth="8.83203125" defaultRowHeight="14" x14ac:dyDescent="0"/>
  <cols>
    <col min="1" max="1" width="5.6640625" style="16" bestFit="1" customWidth="1"/>
    <col min="2" max="2" width="10.5" bestFit="1" customWidth="1"/>
    <col min="3" max="3" width="19.5" bestFit="1" customWidth="1"/>
    <col min="4" max="4" width="5.6640625" style="11" bestFit="1" customWidth="1"/>
    <col min="5" max="5" width="13.83203125" bestFit="1" customWidth="1"/>
  </cols>
  <sheetData>
    <row r="1" spans="1:5" ht="15" thickBot="1">
      <c r="A1" s="32"/>
      <c r="B1" s="15" t="s">
        <v>242</v>
      </c>
      <c r="C1" s="14">
        <v>7</v>
      </c>
      <c r="D1" s="14"/>
      <c r="E1" s="33"/>
    </row>
    <row r="2" spans="1:5" ht="15" thickBot="1">
      <c r="A2" s="89" t="s">
        <v>2</v>
      </c>
      <c r="B2" s="12" t="s">
        <v>18</v>
      </c>
      <c r="C2" s="13" t="s">
        <v>21</v>
      </c>
      <c r="D2" s="91" t="s">
        <v>194</v>
      </c>
      <c r="E2" s="34" t="s">
        <v>657</v>
      </c>
    </row>
    <row r="3" spans="1:5">
      <c r="A3" s="90">
        <v>230</v>
      </c>
      <c r="B3" t="str">
        <f t="shared" ref="B3:B34" si="0">VLOOKUP($A3,Delt7,13-$C$1,FALSE)</f>
        <v>H08 1,0 km</v>
      </c>
      <c r="C3" t="str">
        <f t="shared" ref="C3:C34" si="1">VLOOKUP($A3,Delt7,14-$C$1,FALSE)</f>
        <v>Albin Pihlström</v>
      </c>
      <c r="D3" s="92" t="s">
        <v>1293</v>
      </c>
      <c r="E3" t="e">
        <f t="shared" ref="E3:E34" si="2">VLOOKUP($A3,Delt7,14,FALSE)</f>
        <v>#REF!</v>
      </c>
    </row>
    <row r="4" spans="1:5">
      <c r="A4" s="90">
        <v>232</v>
      </c>
      <c r="B4" t="str">
        <f t="shared" si="0"/>
        <v xml:space="preserve">D08 1,0 km </v>
      </c>
      <c r="C4" t="str">
        <f t="shared" si="1"/>
        <v>Ida Westholm</v>
      </c>
      <c r="D4" s="92" t="s">
        <v>1294</v>
      </c>
      <c r="E4" t="e">
        <f t="shared" si="2"/>
        <v>#REF!</v>
      </c>
    </row>
    <row r="5" spans="1:5">
      <c r="A5" s="90">
        <v>238</v>
      </c>
      <c r="B5" t="str">
        <f t="shared" si="0"/>
        <v xml:space="preserve">D08 1,0 km </v>
      </c>
      <c r="C5" t="str">
        <f t="shared" si="1"/>
        <v>Ella Miram</v>
      </c>
      <c r="D5" s="92" t="s">
        <v>1295</v>
      </c>
      <c r="E5" t="e">
        <f t="shared" si="2"/>
        <v>#REF!</v>
      </c>
    </row>
    <row r="6" spans="1:5">
      <c r="A6" s="90">
        <v>228</v>
      </c>
      <c r="B6" t="str">
        <f t="shared" si="0"/>
        <v>H08 1,0 km</v>
      </c>
      <c r="C6" t="str">
        <f t="shared" si="1"/>
        <v>Axel Larsson</v>
      </c>
      <c r="D6" s="92" t="s">
        <v>1295</v>
      </c>
      <c r="E6" t="e">
        <f t="shared" si="2"/>
        <v>#REF!</v>
      </c>
    </row>
    <row r="7" spans="1:5">
      <c r="A7" s="90">
        <v>222</v>
      </c>
      <c r="B7" t="str">
        <f t="shared" si="0"/>
        <v>H08 1,0 km</v>
      </c>
      <c r="C7" t="str">
        <f t="shared" si="1"/>
        <v>Axel Krysén</v>
      </c>
      <c r="D7" s="92" t="s">
        <v>1296</v>
      </c>
      <c r="E7" t="e">
        <f t="shared" si="2"/>
        <v>#REF!</v>
      </c>
    </row>
    <row r="8" spans="1:5">
      <c r="A8" s="90">
        <v>248</v>
      </c>
      <c r="B8" t="str">
        <f t="shared" si="0"/>
        <v>H08 1,0 km</v>
      </c>
      <c r="C8" t="str">
        <f t="shared" si="1"/>
        <v>Gustav Jacobsson</v>
      </c>
      <c r="D8" s="92" t="s">
        <v>1296</v>
      </c>
      <c r="E8" t="e">
        <f t="shared" si="2"/>
        <v>#REF!</v>
      </c>
    </row>
    <row r="9" spans="1:5">
      <c r="A9" s="90">
        <v>259</v>
      </c>
      <c r="B9" t="str">
        <f t="shared" si="0"/>
        <v>H08 1,0 km</v>
      </c>
      <c r="C9" t="str">
        <f t="shared" si="1"/>
        <v>Juan Sanchez</v>
      </c>
      <c r="D9" s="92" t="s">
        <v>1297</v>
      </c>
      <c r="E9" t="e">
        <f t="shared" si="2"/>
        <v>#REF!</v>
      </c>
    </row>
    <row r="10" spans="1:5">
      <c r="A10" s="90">
        <v>206</v>
      </c>
      <c r="B10" t="str">
        <f t="shared" si="0"/>
        <v xml:space="preserve">D08 1,0 km </v>
      </c>
      <c r="C10" t="str">
        <f t="shared" si="1"/>
        <v>Emma Nordqvist</v>
      </c>
      <c r="D10" s="92" t="s">
        <v>1298</v>
      </c>
      <c r="E10" t="e">
        <f t="shared" si="2"/>
        <v>#REF!</v>
      </c>
    </row>
    <row r="11" spans="1:5">
      <c r="A11" s="90">
        <v>227</v>
      </c>
      <c r="B11" t="str">
        <f t="shared" si="0"/>
        <v xml:space="preserve">D08 1,0 km </v>
      </c>
      <c r="C11" t="str">
        <f t="shared" si="1"/>
        <v>Lina Jernberg</v>
      </c>
      <c r="D11" s="92" t="s">
        <v>1299</v>
      </c>
      <c r="E11" t="e">
        <f t="shared" si="2"/>
        <v>#REF!</v>
      </c>
    </row>
    <row r="12" spans="1:5">
      <c r="A12" s="90">
        <v>217</v>
      </c>
      <c r="B12" t="str">
        <f t="shared" si="0"/>
        <v>H08 1,0 km</v>
      </c>
      <c r="C12" t="str">
        <f t="shared" si="1"/>
        <v>Julius Hellberg</v>
      </c>
      <c r="D12" s="92" t="s">
        <v>1300</v>
      </c>
      <c r="E12" t="e">
        <f t="shared" si="2"/>
        <v>#REF!</v>
      </c>
    </row>
    <row r="13" spans="1:5">
      <c r="A13" s="90">
        <v>235</v>
      </c>
      <c r="B13" t="str">
        <f t="shared" si="0"/>
        <v>H08 1,0 km</v>
      </c>
      <c r="C13" t="str">
        <f t="shared" si="1"/>
        <v>Adam Fagerheim</v>
      </c>
      <c r="D13" s="92" t="s">
        <v>1300</v>
      </c>
      <c r="E13" t="e">
        <f t="shared" si="2"/>
        <v>#REF!</v>
      </c>
    </row>
    <row r="14" spans="1:5">
      <c r="A14" s="90">
        <v>254</v>
      </c>
      <c r="B14" t="str">
        <f t="shared" si="0"/>
        <v xml:space="preserve">D08 1,0 km </v>
      </c>
      <c r="C14" t="str">
        <f t="shared" si="1"/>
        <v>Willma Hellquist</v>
      </c>
      <c r="D14" s="92" t="s">
        <v>1301</v>
      </c>
      <c r="E14" t="e">
        <f t="shared" si="2"/>
        <v>#REF!</v>
      </c>
    </row>
    <row r="15" spans="1:5">
      <c r="A15" s="90">
        <v>245</v>
      </c>
      <c r="B15" t="str">
        <f t="shared" si="0"/>
        <v xml:space="preserve">D10 1,5 km </v>
      </c>
      <c r="C15" t="str">
        <f t="shared" si="1"/>
        <v>Lynn Svens</v>
      </c>
      <c r="D15" s="92" t="s">
        <v>1302</v>
      </c>
      <c r="E15" t="e">
        <f t="shared" si="2"/>
        <v>#REF!</v>
      </c>
    </row>
    <row r="16" spans="1:5">
      <c r="A16" s="90">
        <v>210</v>
      </c>
      <c r="B16" t="str">
        <f t="shared" si="0"/>
        <v>H08 1,0 km</v>
      </c>
      <c r="C16" t="str">
        <f t="shared" si="1"/>
        <v>Liam Petnook</v>
      </c>
      <c r="D16" s="92" t="s">
        <v>1303</v>
      </c>
      <c r="E16" t="e">
        <f t="shared" si="2"/>
        <v>#REF!</v>
      </c>
    </row>
    <row r="17" spans="1:5">
      <c r="A17" s="90">
        <v>225</v>
      </c>
      <c r="B17" t="str">
        <f t="shared" si="0"/>
        <v xml:space="preserve">D08 1,0 km </v>
      </c>
      <c r="C17" t="str">
        <f t="shared" si="1"/>
        <v>Freja Magnusson</v>
      </c>
      <c r="D17" s="92" t="s">
        <v>1304</v>
      </c>
      <c r="E17" t="e">
        <f t="shared" si="2"/>
        <v>#REF!</v>
      </c>
    </row>
    <row r="18" spans="1:5">
      <c r="A18" s="90">
        <v>203</v>
      </c>
      <c r="B18" t="str">
        <f t="shared" si="0"/>
        <v>H08 1,0 km</v>
      </c>
      <c r="C18" t="str">
        <f t="shared" si="1"/>
        <v>Simon Nyberg</v>
      </c>
      <c r="D18" s="92" t="s">
        <v>1305</v>
      </c>
      <c r="E18" t="e">
        <f t="shared" si="2"/>
        <v>#REF!</v>
      </c>
    </row>
    <row r="19" spans="1:5">
      <c r="A19" s="90">
        <v>262</v>
      </c>
      <c r="B19" t="str">
        <f t="shared" si="0"/>
        <v>H08 1,0 km</v>
      </c>
      <c r="C19" t="str">
        <f t="shared" si="1"/>
        <v>Elis Isaksson Hindrikes</v>
      </c>
      <c r="D19" s="92" t="s">
        <v>1306</v>
      </c>
      <c r="E19" t="e">
        <f t="shared" si="2"/>
        <v>#REF!</v>
      </c>
    </row>
    <row r="20" spans="1:5">
      <c r="A20" s="90">
        <v>209</v>
      </c>
      <c r="B20" t="str">
        <f t="shared" si="0"/>
        <v xml:space="preserve">D08 1,0 km </v>
      </c>
      <c r="C20" t="str">
        <f t="shared" si="1"/>
        <v>Malva Johansson</v>
      </c>
      <c r="D20" s="92" t="s">
        <v>1307</v>
      </c>
      <c r="E20" t="e">
        <f t="shared" si="2"/>
        <v>#REF!</v>
      </c>
    </row>
    <row r="21" spans="1:5">
      <c r="A21" s="90">
        <v>215</v>
      </c>
      <c r="B21" t="str">
        <f t="shared" si="0"/>
        <v xml:space="preserve">H10 1,5 km </v>
      </c>
      <c r="C21" t="str">
        <f t="shared" si="1"/>
        <v>Rasmus Eriksson</v>
      </c>
      <c r="D21" s="92" t="s">
        <v>1308</v>
      </c>
      <c r="E21" t="e">
        <f t="shared" si="2"/>
        <v>#REF!</v>
      </c>
    </row>
    <row r="22" spans="1:5">
      <c r="A22" s="90">
        <v>265</v>
      </c>
      <c r="B22" t="str">
        <f t="shared" si="0"/>
        <v>H08 1,0 km</v>
      </c>
      <c r="C22" t="str">
        <f t="shared" si="1"/>
        <v>Gustav Holmgren</v>
      </c>
      <c r="D22" s="92" t="s">
        <v>1309</v>
      </c>
      <c r="E22" t="e">
        <f t="shared" si="2"/>
        <v>#REF!</v>
      </c>
    </row>
    <row r="23" spans="1:5">
      <c r="A23" s="90">
        <v>242</v>
      </c>
      <c r="B23" t="str">
        <f t="shared" si="0"/>
        <v>H08 1,0 km</v>
      </c>
      <c r="C23" t="str">
        <f t="shared" si="1"/>
        <v>Erik Sundqvist</v>
      </c>
      <c r="D23" s="92" t="s">
        <v>1310</v>
      </c>
      <c r="E23" t="e">
        <f t="shared" si="2"/>
        <v>#REF!</v>
      </c>
    </row>
    <row r="24" spans="1:5">
      <c r="A24" s="90">
        <v>204</v>
      </c>
      <c r="B24" t="str">
        <f t="shared" si="0"/>
        <v xml:space="preserve">D08 1,0 km </v>
      </c>
      <c r="C24" t="str">
        <f t="shared" si="1"/>
        <v>Molly Gullbro</v>
      </c>
      <c r="D24" s="92" t="s">
        <v>1311</v>
      </c>
      <c r="E24" t="e">
        <f t="shared" si="2"/>
        <v>#REF!</v>
      </c>
    </row>
    <row r="25" spans="1:5">
      <c r="A25" s="90">
        <v>250</v>
      </c>
      <c r="B25" t="str">
        <f t="shared" si="0"/>
        <v xml:space="preserve">H10 1,5 km </v>
      </c>
      <c r="C25" t="str">
        <f t="shared" si="1"/>
        <v>Axel Jacobsson</v>
      </c>
      <c r="D25" s="92" t="s">
        <v>1312</v>
      </c>
      <c r="E25" t="e">
        <f t="shared" si="2"/>
        <v>#REF!</v>
      </c>
    </row>
    <row r="26" spans="1:5">
      <c r="A26" s="90">
        <v>211</v>
      </c>
      <c r="B26" t="str">
        <f t="shared" si="0"/>
        <v xml:space="preserve">D08 1,0 km </v>
      </c>
      <c r="C26" t="str">
        <f t="shared" si="1"/>
        <v>Sara Muller</v>
      </c>
      <c r="D26" s="92" t="s">
        <v>1313</v>
      </c>
      <c r="E26" t="e">
        <f t="shared" si="2"/>
        <v>#REF!</v>
      </c>
    </row>
    <row r="27" spans="1:5">
      <c r="A27" s="90">
        <v>231</v>
      </c>
      <c r="B27" t="str">
        <f t="shared" si="0"/>
        <v>H08 1,0 km</v>
      </c>
      <c r="C27" t="str">
        <f t="shared" si="1"/>
        <v>André Bergkvist</v>
      </c>
      <c r="D27" s="92" t="s">
        <v>1314</v>
      </c>
      <c r="E27" t="e">
        <f t="shared" si="2"/>
        <v>#REF!</v>
      </c>
    </row>
    <row r="28" spans="1:5">
      <c r="A28" s="90">
        <v>233</v>
      </c>
      <c r="B28" t="str">
        <f t="shared" si="0"/>
        <v xml:space="preserve">D08 1,0 km </v>
      </c>
      <c r="C28" t="str">
        <f t="shared" si="1"/>
        <v>Moa Danielsson</v>
      </c>
      <c r="D28" s="92" t="s">
        <v>1315</v>
      </c>
      <c r="E28" t="e">
        <f t="shared" si="2"/>
        <v>#REF!</v>
      </c>
    </row>
    <row r="29" spans="1:5">
      <c r="A29" s="90">
        <v>261</v>
      </c>
      <c r="B29" t="str">
        <f t="shared" si="0"/>
        <v xml:space="preserve">D08 1,0 km </v>
      </c>
      <c r="C29" t="str">
        <f t="shared" si="1"/>
        <v>Tyra Sandberg</v>
      </c>
      <c r="D29" s="92" t="s">
        <v>1315</v>
      </c>
      <c r="E29" t="e">
        <f t="shared" si="2"/>
        <v>#REF!</v>
      </c>
    </row>
    <row r="30" spans="1:5">
      <c r="A30" s="90">
        <v>236</v>
      </c>
      <c r="B30" t="str">
        <f t="shared" si="0"/>
        <v>H08 1,0 km</v>
      </c>
      <c r="C30" t="str">
        <f t="shared" si="1"/>
        <v>Ivar Wijk</v>
      </c>
      <c r="D30" s="92" t="s">
        <v>1316</v>
      </c>
      <c r="E30" t="e">
        <f t="shared" si="2"/>
        <v>#REF!</v>
      </c>
    </row>
    <row r="31" spans="1:5">
      <c r="A31" s="90">
        <v>263</v>
      </c>
      <c r="B31" t="str">
        <f t="shared" si="0"/>
        <v xml:space="preserve">D08 1,0 km </v>
      </c>
      <c r="C31" t="str">
        <f t="shared" si="1"/>
        <v>Lilly Isaksson Hindrikes</v>
      </c>
      <c r="D31" s="92" t="s">
        <v>1316</v>
      </c>
      <c r="E31" t="e">
        <f t="shared" si="2"/>
        <v>#REF!</v>
      </c>
    </row>
    <row r="32" spans="1:5">
      <c r="A32" s="90">
        <v>239</v>
      </c>
      <c r="B32" t="str">
        <f t="shared" si="0"/>
        <v>H08 1,0 km</v>
      </c>
      <c r="C32" t="str">
        <f t="shared" si="1"/>
        <v>Efraim Wijk</v>
      </c>
      <c r="D32" s="92" t="s">
        <v>1317</v>
      </c>
      <c r="E32" t="e">
        <f t="shared" si="2"/>
        <v>#REF!</v>
      </c>
    </row>
    <row r="33" spans="1:5">
      <c r="A33" s="90">
        <v>249</v>
      </c>
      <c r="B33" t="str">
        <f t="shared" si="0"/>
        <v xml:space="preserve">D08 1,0 km </v>
      </c>
      <c r="C33" t="str">
        <f t="shared" si="1"/>
        <v>Ebba Sundqvist</v>
      </c>
      <c r="D33" s="92" t="s">
        <v>1318</v>
      </c>
      <c r="E33" t="e">
        <f t="shared" si="2"/>
        <v>#REF!</v>
      </c>
    </row>
    <row r="34" spans="1:5">
      <c r="A34" s="90">
        <v>205</v>
      </c>
      <c r="B34" t="str">
        <f t="shared" si="0"/>
        <v xml:space="preserve">D08 1,0 km </v>
      </c>
      <c r="C34" t="str">
        <f t="shared" si="1"/>
        <v>Emilia Norgren</v>
      </c>
      <c r="D34" s="92" t="s">
        <v>1319</v>
      </c>
      <c r="E34" t="e">
        <f t="shared" si="2"/>
        <v>#REF!</v>
      </c>
    </row>
    <row r="35" spans="1:5">
      <c r="A35" s="90">
        <v>266</v>
      </c>
      <c r="B35" t="str">
        <f t="shared" ref="B35:B66" si="3">VLOOKUP($A35,Delt7,13-$C$1,FALSE)</f>
        <v xml:space="preserve">D08 1,0 km </v>
      </c>
      <c r="C35" t="str">
        <f t="shared" ref="C35:C66" si="4">VLOOKUP($A35,Delt7,14-$C$1,FALSE)</f>
        <v>Noell Bergström</v>
      </c>
      <c r="D35" s="92" t="s">
        <v>1320</v>
      </c>
      <c r="E35" t="e">
        <f t="shared" ref="E35:E66" si="5">VLOOKUP($A35,Delt7,14,FALSE)</f>
        <v>#REF!</v>
      </c>
    </row>
    <row r="36" spans="1:5">
      <c r="A36" s="90">
        <v>234</v>
      </c>
      <c r="B36" t="str">
        <f t="shared" si="3"/>
        <v xml:space="preserve">D10 1,5 km </v>
      </c>
      <c r="C36" t="str">
        <f t="shared" si="4"/>
        <v>Natalia Alman</v>
      </c>
      <c r="D36" s="92" t="s">
        <v>1321</v>
      </c>
      <c r="E36" t="e">
        <f t="shared" si="5"/>
        <v>#REF!</v>
      </c>
    </row>
    <row r="37" spans="1:5">
      <c r="A37" s="90">
        <v>237</v>
      </c>
      <c r="B37" t="str">
        <f t="shared" si="3"/>
        <v xml:space="preserve">D10 1,5 km </v>
      </c>
      <c r="C37" t="str">
        <f t="shared" si="4"/>
        <v>Sofia Monk</v>
      </c>
      <c r="D37" s="92" t="s">
        <v>1322</v>
      </c>
      <c r="E37" t="e">
        <f t="shared" si="5"/>
        <v>#REF!</v>
      </c>
    </row>
    <row r="38" spans="1:5">
      <c r="A38" s="90">
        <v>226</v>
      </c>
      <c r="B38" t="str">
        <f t="shared" si="3"/>
        <v xml:space="preserve">H10 1,5 km </v>
      </c>
      <c r="C38" t="str">
        <f t="shared" si="4"/>
        <v>Axel Jernberg</v>
      </c>
      <c r="D38" s="92" t="s">
        <v>1323</v>
      </c>
      <c r="E38" t="e">
        <f t="shared" si="5"/>
        <v>#REF!</v>
      </c>
    </row>
    <row r="39" spans="1:5">
      <c r="A39" s="90">
        <v>241</v>
      </c>
      <c r="B39" t="str">
        <f t="shared" si="3"/>
        <v>H08 1,0 km</v>
      </c>
      <c r="C39" t="str">
        <f t="shared" si="4"/>
        <v>Simon Ungsgård</v>
      </c>
      <c r="D39" s="92" t="s">
        <v>1324</v>
      </c>
      <c r="E39" t="e">
        <f t="shared" si="5"/>
        <v>#REF!</v>
      </c>
    </row>
    <row r="40" spans="1:5">
      <c r="A40" s="90">
        <v>218</v>
      </c>
      <c r="B40" t="str">
        <f t="shared" si="3"/>
        <v>H08 1,0 km</v>
      </c>
      <c r="C40" t="str">
        <f t="shared" si="4"/>
        <v>Samuel Larsson</v>
      </c>
      <c r="D40" s="92" t="s">
        <v>1325</v>
      </c>
      <c r="E40" t="e">
        <f t="shared" si="5"/>
        <v>#REF!</v>
      </c>
    </row>
    <row r="41" spans="1:5">
      <c r="A41" s="90">
        <v>240</v>
      </c>
      <c r="B41" t="str">
        <f t="shared" si="3"/>
        <v xml:space="preserve">H10 1,5 km </v>
      </c>
      <c r="C41" t="str">
        <f t="shared" si="4"/>
        <v>Adam Miram</v>
      </c>
      <c r="D41" s="92" t="s">
        <v>1326</v>
      </c>
      <c r="E41" t="e">
        <f t="shared" si="5"/>
        <v>#REF!</v>
      </c>
    </row>
    <row r="42" spans="1:5">
      <c r="A42" s="90">
        <v>247</v>
      </c>
      <c r="B42" t="str">
        <f t="shared" si="3"/>
        <v xml:space="preserve">D10 1,5 km </v>
      </c>
      <c r="C42" t="str">
        <f t="shared" si="4"/>
        <v>Lovisa Leonardsson</v>
      </c>
      <c r="D42" s="92" t="s">
        <v>1327</v>
      </c>
      <c r="E42" t="e">
        <f t="shared" si="5"/>
        <v>#REF!</v>
      </c>
    </row>
    <row r="43" spans="1:5">
      <c r="A43" s="90">
        <v>253</v>
      </c>
      <c r="B43" t="str">
        <f t="shared" si="3"/>
        <v xml:space="preserve">H10 1,5 km </v>
      </c>
      <c r="C43" t="str">
        <f t="shared" si="4"/>
        <v>Albin Andersson</v>
      </c>
      <c r="D43" s="92" t="s">
        <v>1328</v>
      </c>
      <c r="E43" t="e">
        <f t="shared" si="5"/>
        <v>#REF!</v>
      </c>
    </row>
    <row r="44" spans="1:5">
      <c r="A44" s="90">
        <v>252</v>
      </c>
      <c r="B44" t="str">
        <f t="shared" si="3"/>
        <v xml:space="preserve">D10 1,5 km </v>
      </c>
      <c r="C44" t="str">
        <f t="shared" si="4"/>
        <v>Ylva Sundqvist</v>
      </c>
      <c r="D44" s="92" t="s">
        <v>1329</v>
      </c>
      <c r="E44" t="e">
        <f t="shared" si="5"/>
        <v>#REF!</v>
      </c>
    </row>
    <row r="45" spans="1:5">
      <c r="A45" s="90">
        <v>224</v>
      </c>
      <c r="B45" t="str">
        <f t="shared" si="3"/>
        <v>D12 2,5 km</v>
      </c>
      <c r="C45" t="str">
        <f t="shared" si="4"/>
        <v>Anna Krysén</v>
      </c>
      <c r="D45" s="92" t="s">
        <v>1330</v>
      </c>
      <c r="E45" t="e">
        <f t="shared" si="5"/>
        <v>#REF!</v>
      </c>
    </row>
    <row r="46" spans="1:5">
      <c r="A46" s="90">
        <v>207</v>
      </c>
      <c r="B46" t="str">
        <f t="shared" si="3"/>
        <v>H12 2,5 km</v>
      </c>
      <c r="C46" t="str">
        <f t="shared" si="4"/>
        <v>Elias Lundgren</v>
      </c>
      <c r="D46" s="92" t="s">
        <v>1335</v>
      </c>
      <c r="E46" t="e">
        <f t="shared" si="5"/>
        <v>#REF!</v>
      </c>
    </row>
    <row r="47" spans="1:5">
      <c r="A47" s="90">
        <v>229</v>
      </c>
      <c r="B47" t="str">
        <f t="shared" si="3"/>
        <v>D12 2,5 km</v>
      </c>
      <c r="C47" t="str">
        <f t="shared" si="4"/>
        <v>Alicia Bergkvist</v>
      </c>
      <c r="D47" s="92" t="s">
        <v>1331</v>
      </c>
      <c r="E47" t="e">
        <f t="shared" si="5"/>
        <v>#REF!</v>
      </c>
    </row>
    <row r="48" spans="1:5">
      <c r="A48" s="90">
        <v>264</v>
      </c>
      <c r="B48" t="str">
        <f t="shared" si="3"/>
        <v xml:space="preserve">H10 1,5 km </v>
      </c>
      <c r="C48" t="str">
        <f t="shared" si="4"/>
        <v>Sven Holmgren</v>
      </c>
      <c r="D48" s="92" t="s">
        <v>1332</v>
      </c>
      <c r="E48" t="e">
        <f t="shared" si="5"/>
        <v>#REF!</v>
      </c>
    </row>
    <row r="49" spans="1:5">
      <c r="A49" s="90">
        <v>220</v>
      </c>
      <c r="B49" t="str">
        <f t="shared" si="3"/>
        <v>D12 2,5 km</v>
      </c>
      <c r="C49" t="str">
        <f t="shared" si="4"/>
        <v>Emilia Jansson</v>
      </c>
      <c r="D49" s="92" t="s">
        <v>1333</v>
      </c>
      <c r="E49" t="e">
        <f t="shared" si="5"/>
        <v>#REF!</v>
      </c>
    </row>
    <row r="50" spans="1:5">
      <c r="A50" s="90">
        <v>258</v>
      </c>
      <c r="B50" t="str">
        <f t="shared" si="3"/>
        <v>H17 5/9 km</v>
      </c>
      <c r="C50" t="str">
        <f t="shared" si="4"/>
        <v>Henrik Malmkvist</v>
      </c>
      <c r="D50" s="92" t="s">
        <v>1334</v>
      </c>
      <c r="E50" t="e">
        <f t="shared" si="5"/>
        <v>#REF!</v>
      </c>
    </row>
    <row r="51" spans="1:5">
      <c r="A51" s="90">
        <v>246</v>
      </c>
      <c r="B51" t="str">
        <f t="shared" si="3"/>
        <v>H17 5/9 km</v>
      </c>
      <c r="C51" t="str">
        <f t="shared" si="4"/>
        <v>Jens Möllberg</v>
      </c>
      <c r="D51" s="92" t="s">
        <v>1336</v>
      </c>
      <c r="E51" t="e">
        <f t="shared" si="5"/>
        <v>#REF!</v>
      </c>
    </row>
    <row r="52" spans="1:5">
      <c r="A52" s="90">
        <v>221</v>
      </c>
      <c r="B52" t="str">
        <f t="shared" si="3"/>
        <v>H17 5/9 km</v>
      </c>
      <c r="C52" t="str">
        <f t="shared" si="4"/>
        <v>Magnus Einarsson</v>
      </c>
      <c r="D52" s="92" t="s">
        <v>1337</v>
      </c>
      <c r="E52" t="e">
        <f t="shared" si="5"/>
        <v>#REF!</v>
      </c>
    </row>
    <row r="53" spans="1:5">
      <c r="A53" s="90">
        <v>216</v>
      </c>
      <c r="B53" t="str">
        <f t="shared" si="3"/>
        <v>H17 5/9 km</v>
      </c>
      <c r="C53" t="str">
        <f t="shared" si="4"/>
        <v>Jan Eriksson</v>
      </c>
      <c r="D53" s="92" t="s">
        <v>1338</v>
      </c>
      <c r="E53" t="e">
        <f t="shared" si="5"/>
        <v>#REF!</v>
      </c>
    </row>
    <row r="54" spans="1:5">
      <c r="A54" s="90">
        <v>251</v>
      </c>
      <c r="B54" t="str">
        <f t="shared" si="3"/>
        <v>H17 5/9 km</v>
      </c>
      <c r="C54" t="str">
        <f t="shared" si="4"/>
        <v>Johan Halvarsson</v>
      </c>
      <c r="D54" s="92" t="s">
        <v>1339</v>
      </c>
      <c r="E54" t="e">
        <f t="shared" si="5"/>
        <v>#REF!</v>
      </c>
    </row>
    <row r="55" spans="1:5">
      <c r="A55" s="90">
        <v>208</v>
      </c>
      <c r="B55" t="str">
        <f t="shared" si="3"/>
        <v>D17 5/9 km</v>
      </c>
      <c r="C55" t="str">
        <f t="shared" si="4"/>
        <v>Sofia Norgren</v>
      </c>
      <c r="D55" s="92" t="s">
        <v>1340</v>
      </c>
      <c r="E55" t="e">
        <f t="shared" si="5"/>
        <v>#REF!</v>
      </c>
    </row>
    <row r="56" spans="1:5">
      <c r="A56" s="90">
        <v>244</v>
      </c>
      <c r="B56" t="str">
        <f t="shared" si="3"/>
        <v>H17 5/9 km</v>
      </c>
      <c r="C56" t="str">
        <f t="shared" si="4"/>
        <v>Jonas Jönsen</v>
      </c>
      <c r="D56" s="92" t="s">
        <v>1341</v>
      </c>
      <c r="E56" t="e">
        <f t="shared" si="5"/>
        <v>#REF!</v>
      </c>
    </row>
    <row r="57" spans="1:5">
      <c r="A57" s="90">
        <v>243</v>
      </c>
      <c r="B57" t="str">
        <f t="shared" si="3"/>
        <v>H17 5/9 km</v>
      </c>
      <c r="C57" t="str">
        <f t="shared" si="4"/>
        <v>Daniel Hellquist</v>
      </c>
      <c r="D57" s="92" t="s">
        <v>1342</v>
      </c>
      <c r="E57" t="e">
        <f t="shared" si="5"/>
        <v>#REF!</v>
      </c>
    </row>
    <row r="58" spans="1:5">
      <c r="A58" s="90">
        <v>219</v>
      </c>
      <c r="B58" t="str">
        <f t="shared" si="3"/>
        <v>H16 5 km</v>
      </c>
      <c r="C58" t="str">
        <f t="shared" si="4"/>
        <v>Erik Krysén</v>
      </c>
      <c r="D58" s="92" t="s">
        <v>1343</v>
      </c>
      <c r="E58" t="e">
        <f t="shared" si="5"/>
        <v>#REF!</v>
      </c>
    </row>
    <row r="59" spans="1:5">
      <c r="A59" s="90">
        <v>255</v>
      </c>
      <c r="B59" t="str">
        <f t="shared" si="3"/>
        <v>H17 5/9 km</v>
      </c>
      <c r="C59" t="str">
        <f t="shared" si="4"/>
        <v>Oskar Bolinder</v>
      </c>
      <c r="D59" s="92" t="s">
        <v>1344</v>
      </c>
      <c r="E59" t="e">
        <f t="shared" si="5"/>
        <v>#REF!</v>
      </c>
    </row>
    <row r="60" spans="1:5">
      <c r="A60" s="90">
        <v>256</v>
      </c>
      <c r="B60" t="str">
        <f t="shared" si="3"/>
        <v>H17 5/9 km</v>
      </c>
      <c r="C60" t="str">
        <f t="shared" si="4"/>
        <v>Lars Erik Bolinder</v>
      </c>
      <c r="D60" s="92" t="s">
        <v>1345</v>
      </c>
      <c r="E60" t="e">
        <f t="shared" si="5"/>
        <v>#REF!</v>
      </c>
    </row>
    <row r="61" spans="1:5">
      <c r="A61" s="90">
        <v>223</v>
      </c>
      <c r="B61" t="str">
        <f t="shared" si="3"/>
        <v>H17 5/9 km</v>
      </c>
      <c r="C61" t="str">
        <f t="shared" si="4"/>
        <v>Robert Magnusson</v>
      </c>
      <c r="D61" s="92" t="s">
        <v>1346</v>
      </c>
      <c r="E61" t="e">
        <f t="shared" si="5"/>
        <v>#REF!</v>
      </c>
    </row>
    <row r="62" spans="1:5">
      <c r="A62" s="90">
        <v>213</v>
      </c>
      <c r="B62" t="str">
        <f t="shared" si="3"/>
        <v>D14 2,5 km</v>
      </c>
      <c r="C62" t="str">
        <f t="shared" si="4"/>
        <v>Nina Müller</v>
      </c>
      <c r="D62" s="92" t="s">
        <v>1347</v>
      </c>
      <c r="E62" t="e">
        <f t="shared" si="5"/>
        <v>#REF!</v>
      </c>
    </row>
    <row r="63" spans="1:5">
      <c r="A63" s="90">
        <v>212</v>
      </c>
      <c r="B63" t="str">
        <f t="shared" si="3"/>
        <v>D17 5/9 km</v>
      </c>
      <c r="C63" t="str">
        <f t="shared" si="4"/>
        <v>Marie Andersson Müller</v>
      </c>
      <c r="D63" s="92" t="s">
        <v>1348</v>
      </c>
      <c r="E63" t="e">
        <f t="shared" si="5"/>
        <v>#REF!</v>
      </c>
    </row>
    <row r="64" spans="1:5">
      <c r="A64" s="90">
        <v>201</v>
      </c>
      <c r="B64" t="str">
        <f t="shared" si="3"/>
        <v>H17 5/9 km</v>
      </c>
      <c r="C64" t="str">
        <f t="shared" si="4"/>
        <v>Alexander Karlsson</v>
      </c>
      <c r="D64" s="92" t="s">
        <v>1349</v>
      </c>
      <c r="E64" t="e">
        <f t="shared" si="5"/>
        <v>#REF!</v>
      </c>
    </row>
    <row r="65" spans="1:5">
      <c r="A65" s="90">
        <v>257</v>
      </c>
      <c r="B65" t="str">
        <f t="shared" si="3"/>
        <v>D17 5/9 km</v>
      </c>
      <c r="C65" t="str">
        <f t="shared" si="4"/>
        <v>Gunilla Bolinder</v>
      </c>
      <c r="D65" s="92" t="s">
        <v>1350</v>
      </c>
      <c r="E65" t="e">
        <f t="shared" si="5"/>
        <v>#REF!</v>
      </c>
    </row>
    <row r="66" spans="1:5">
      <c r="A66" s="90">
        <v>214</v>
      </c>
      <c r="B66" t="str">
        <f t="shared" si="3"/>
        <v>H17 5/9 km</v>
      </c>
      <c r="C66" t="str">
        <f t="shared" si="4"/>
        <v>Björn Mannerstedt</v>
      </c>
      <c r="D66" s="92" t="s">
        <v>1351</v>
      </c>
      <c r="E66" t="e">
        <f t="shared" si="5"/>
        <v>#REF!</v>
      </c>
    </row>
    <row r="67" spans="1:5">
      <c r="A67" s="90">
        <v>260</v>
      </c>
      <c r="B67" t="str">
        <f t="shared" ref="B67:B102" si="6">VLOOKUP($A67,Delt7,13-$C$1,FALSE)</f>
        <v>H17 5/9 km</v>
      </c>
      <c r="C67" t="str">
        <f t="shared" ref="C67:C102" si="7">VLOOKUP($A67,Delt7,14-$C$1,FALSE)</f>
        <v>Daniel Wikberg</v>
      </c>
      <c r="D67" s="92" t="s">
        <v>1352</v>
      </c>
      <c r="E67" t="e">
        <f t="shared" ref="E67:E102" si="8">VLOOKUP($A67,Delt7,14,FALSE)</f>
        <v>#REF!</v>
      </c>
    </row>
    <row r="68" spans="1:5">
      <c r="A68" s="90"/>
      <c r="B68" t="e">
        <f t="shared" si="6"/>
        <v>#N/A</v>
      </c>
      <c r="C68" t="e">
        <f t="shared" si="7"/>
        <v>#N/A</v>
      </c>
      <c r="D68" s="92"/>
      <c r="E68" t="e">
        <f t="shared" si="8"/>
        <v>#N/A</v>
      </c>
    </row>
    <row r="69" spans="1:5">
      <c r="A69" s="90"/>
      <c r="B69" t="e">
        <f t="shared" si="6"/>
        <v>#N/A</v>
      </c>
      <c r="C69" t="e">
        <f t="shared" si="7"/>
        <v>#N/A</v>
      </c>
      <c r="D69" s="92"/>
      <c r="E69" t="e">
        <f t="shared" si="8"/>
        <v>#N/A</v>
      </c>
    </row>
    <row r="70" spans="1:5">
      <c r="A70" s="90"/>
      <c r="B70" t="e">
        <f t="shared" si="6"/>
        <v>#N/A</v>
      </c>
      <c r="C70" t="e">
        <f t="shared" si="7"/>
        <v>#N/A</v>
      </c>
      <c r="D70" s="92"/>
      <c r="E70" t="e">
        <f t="shared" si="8"/>
        <v>#N/A</v>
      </c>
    </row>
    <row r="71" spans="1:5">
      <c r="A71" s="90"/>
      <c r="B71" t="e">
        <f t="shared" si="6"/>
        <v>#N/A</v>
      </c>
      <c r="C71" t="e">
        <f t="shared" si="7"/>
        <v>#N/A</v>
      </c>
      <c r="D71" s="92"/>
      <c r="E71" t="e">
        <f t="shared" si="8"/>
        <v>#N/A</v>
      </c>
    </row>
    <row r="72" spans="1:5">
      <c r="A72" s="90"/>
      <c r="B72" t="e">
        <f t="shared" si="6"/>
        <v>#N/A</v>
      </c>
      <c r="C72" t="e">
        <f t="shared" si="7"/>
        <v>#N/A</v>
      </c>
      <c r="D72" s="92"/>
      <c r="E72" t="e">
        <f t="shared" si="8"/>
        <v>#N/A</v>
      </c>
    </row>
    <row r="73" spans="1:5">
      <c r="A73" s="90"/>
      <c r="B73" t="e">
        <f t="shared" si="6"/>
        <v>#N/A</v>
      </c>
      <c r="C73" t="e">
        <f t="shared" si="7"/>
        <v>#N/A</v>
      </c>
      <c r="D73" s="92"/>
      <c r="E73" t="e">
        <f t="shared" si="8"/>
        <v>#N/A</v>
      </c>
    </row>
    <row r="74" spans="1:5">
      <c r="A74" s="90"/>
      <c r="B74" t="e">
        <f t="shared" si="6"/>
        <v>#N/A</v>
      </c>
      <c r="C74" t="e">
        <f t="shared" si="7"/>
        <v>#N/A</v>
      </c>
      <c r="D74" s="92"/>
      <c r="E74" t="e">
        <f t="shared" si="8"/>
        <v>#N/A</v>
      </c>
    </row>
    <row r="75" spans="1:5">
      <c r="A75" s="90"/>
      <c r="B75" t="e">
        <f t="shared" si="6"/>
        <v>#N/A</v>
      </c>
      <c r="C75" t="e">
        <f t="shared" si="7"/>
        <v>#N/A</v>
      </c>
      <c r="D75" s="92"/>
      <c r="E75" t="e">
        <f t="shared" si="8"/>
        <v>#N/A</v>
      </c>
    </row>
    <row r="76" spans="1:5">
      <c r="A76" s="90"/>
      <c r="B76" t="e">
        <f t="shared" si="6"/>
        <v>#N/A</v>
      </c>
      <c r="C76" t="e">
        <f t="shared" si="7"/>
        <v>#N/A</v>
      </c>
      <c r="D76" s="92"/>
      <c r="E76" t="e">
        <f t="shared" si="8"/>
        <v>#N/A</v>
      </c>
    </row>
    <row r="77" spans="1:5">
      <c r="A77" s="90"/>
      <c r="B77" t="e">
        <f t="shared" si="6"/>
        <v>#N/A</v>
      </c>
      <c r="C77" t="e">
        <f t="shared" si="7"/>
        <v>#N/A</v>
      </c>
      <c r="D77" s="92"/>
      <c r="E77" t="e">
        <f t="shared" si="8"/>
        <v>#N/A</v>
      </c>
    </row>
    <row r="78" spans="1:5">
      <c r="A78" s="90"/>
      <c r="B78" t="e">
        <f t="shared" si="6"/>
        <v>#N/A</v>
      </c>
      <c r="C78" t="e">
        <f t="shared" si="7"/>
        <v>#N/A</v>
      </c>
      <c r="D78" s="92"/>
      <c r="E78" t="e">
        <f t="shared" si="8"/>
        <v>#N/A</v>
      </c>
    </row>
    <row r="79" spans="1:5">
      <c r="A79" s="90"/>
      <c r="B79" t="e">
        <f t="shared" si="6"/>
        <v>#N/A</v>
      </c>
      <c r="C79" t="e">
        <f t="shared" si="7"/>
        <v>#N/A</v>
      </c>
      <c r="D79" s="92"/>
      <c r="E79" t="e">
        <f t="shared" si="8"/>
        <v>#N/A</v>
      </c>
    </row>
    <row r="80" spans="1:5">
      <c r="A80" s="90"/>
      <c r="B80" t="e">
        <f t="shared" si="6"/>
        <v>#N/A</v>
      </c>
      <c r="C80" t="e">
        <f t="shared" si="7"/>
        <v>#N/A</v>
      </c>
      <c r="D80" s="92"/>
      <c r="E80" t="e">
        <f t="shared" si="8"/>
        <v>#N/A</v>
      </c>
    </row>
    <row r="81" spans="1:5">
      <c r="A81" s="90"/>
      <c r="B81" t="e">
        <f t="shared" si="6"/>
        <v>#N/A</v>
      </c>
      <c r="C81" t="e">
        <f t="shared" si="7"/>
        <v>#N/A</v>
      </c>
      <c r="D81" s="92"/>
      <c r="E81" t="e">
        <f t="shared" si="8"/>
        <v>#N/A</v>
      </c>
    </row>
    <row r="82" spans="1:5">
      <c r="A82" s="90"/>
      <c r="B82" t="e">
        <f t="shared" si="6"/>
        <v>#N/A</v>
      </c>
      <c r="C82" t="e">
        <f t="shared" si="7"/>
        <v>#N/A</v>
      </c>
      <c r="D82" s="92"/>
      <c r="E82" t="e">
        <f t="shared" si="8"/>
        <v>#N/A</v>
      </c>
    </row>
    <row r="83" spans="1:5">
      <c r="A83" s="90"/>
      <c r="B83" t="e">
        <f t="shared" si="6"/>
        <v>#N/A</v>
      </c>
      <c r="C83" t="e">
        <f t="shared" si="7"/>
        <v>#N/A</v>
      </c>
      <c r="D83" s="92"/>
      <c r="E83" t="e">
        <f t="shared" si="8"/>
        <v>#N/A</v>
      </c>
    </row>
    <row r="84" spans="1:5">
      <c r="A84" s="90"/>
      <c r="B84" t="e">
        <f t="shared" si="6"/>
        <v>#N/A</v>
      </c>
      <c r="C84" t="e">
        <f t="shared" si="7"/>
        <v>#N/A</v>
      </c>
      <c r="D84" s="92"/>
      <c r="E84" t="e">
        <f t="shared" si="8"/>
        <v>#N/A</v>
      </c>
    </row>
    <row r="85" spans="1:5">
      <c r="A85" s="90"/>
      <c r="B85" t="e">
        <f t="shared" si="6"/>
        <v>#N/A</v>
      </c>
      <c r="C85" t="e">
        <f t="shared" si="7"/>
        <v>#N/A</v>
      </c>
      <c r="D85" s="92"/>
      <c r="E85" t="e">
        <f t="shared" si="8"/>
        <v>#N/A</v>
      </c>
    </row>
    <row r="86" spans="1:5">
      <c r="A86" s="90"/>
      <c r="B86" t="e">
        <f t="shared" si="6"/>
        <v>#N/A</v>
      </c>
      <c r="C86" t="e">
        <f t="shared" si="7"/>
        <v>#N/A</v>
      </c>
      <c r="D86" s="92"/>
      <c r="E86" t="e">
        <f t="shared" si="8"/>
        <v>#N/A</v>
      </c>
    </row>
    <row r="87" spans="1:5">
      <c r="A87" s="90"/>
      <c r="B87" t="e">
        <f t="shared" si="6"/>
        <v>#N/A</v>
      </c>
      <c r="C87" t="e">
        <f t="shared" si="7"/>
        <v>#N/A</v>
      </c>
      <c r="D87" s="92"/>
      <c r="E87" t="e">
        <f t="shared" si="8"/>
        <v>#N/A</v>
      </c>
    </row>
    <row r="88" spans="1:5">
      <c r="A88" s="90"/>
      <c r="B88" t="e">
        <f t="shared" si="6"/>
        <v>#N/A</v>
      </c>
      <c r="C88" t="e">
        <f t="shared" si="7"/>
        <v>#N/A</v>
      </c>
      <c r="D88" s="92"/>
      <c r="E88" t="e">
        <f t="shared" si="8"/>
        <v>#N/A</v>
      </c>
    </row>
    <row r="89" spans="1:5">
      <c r="A89" s="90"/>
      <c r="B89" t="e">
        <f t="shared" si="6"/>
        <v>#N/A</v>
      </c>
      <c r="C89" t="e">
        <f t="shared" si="7"/>
        <v>#N/A</v>
      </c>
      <c r="D89" s="92"/>
      <c r="E89" t="e">
        <f t="shared" si="8"/>
        <v>#N/A</v>
      </c>
    </row>
    <row r="90" spans="1:5">
      <c r="A90" s="90"/>
      <c r="B90" t="e">
        <f t="shared" si="6"/>
        <v>#N/A</v>
      </c>
      <c r="C90" t="e">
        <f t="shared" si="7"/>
        <v>#N/A</v>
      </c>
      <c r="D90" s="92"/>
      <c r="E90" t="e">
        <f t="shared" si="8"/>
        <v>#N/A</v>
      </c>
    </row>
    <row r="91" spans="1:5">
      <c r="A91" s="90"/>
      <c r="B91" t="e">
        <f t="shared" si="6"/>
        <v>#N/A</v>
      </c>
      <c r="C91" t="e">
        <f t="shared" si="7"/>
        <v>#N/A</v>
      </c>
      <c r="D91" s="92"/>
      <c r="E91" t="e">
        <f t="shared" si="8"/>
        <v>#N/A</v>
      </c>
    </row>
    <row r="92" spans="1:5">
      <c r="A92" s="90"/>
      <c r="B92" t="e">
        <f t="shared" si="6"/>
        <v>#N/A</v>
      </c>
      <c r="C92" t="e">
        <f t="shared" si="7"/>
        <v>#N/A</v>
      </c>
      <c r="D92" s="92"/>
      <c r="E92" t="e">
        <f t="shared" si="8"/>
        <v>#N/A</v>
      </c>
    </row>
    <row r="93" spans="1:5">
      <c r="A93" s="90"/>
      <c r="B93" t="e">
        <f t="shared" si="6"/>
        <v>#N/A</v>
      </c>
      <c r="C93" t="e">
        <f t="shared" si="7"/>
        <v>#N/A</v>
      </c>
      <c r="D93" s="92"/>
      <c r="E93" t="e">
        <f t="shared" si="8"/>
        <v>#N/A</v>
      </c>
    </row>
    <row r="94" spans="1:5">
      <c r="A94" s="90"/>
      <c r="B94" t="e">
        <f t="shared" si="6"/>
        <v>#N/A</v>
      </c>
      <c r="C94" t="e">
        <f t="shared" si="7"/>
        <v>#N/A</v>
      </c>
      <c r="D94" s="92"/>
      <c r="E94" t="e">
        <f t="shared" si="8"/>
        <v>#N/A</v>
      </c>
    </row>
    <row r="95" spans="1:5">
      <c r="A95" s="90"/>
      <c r="B95" t="e">
        <f t="shared" si="6"/>
        <v>#N/A</v>
      </c>
      <c r="C95" t="e">
        <f t="shared" si="7"/>
        <v>#N/A</v>
      </c>
      <c r="D95" s="92"/>
      <c r="E95" t="e">
        <f t="shared" si="8"/>
        <v>#N/A</v>
      </c>
    </row>
    <row r="96" spans="1:5">
      <c r="A96" s="90"/>
      <c r="B96" t="e">
        <f t="shared" si="6"/>
        <v>#N/A</v>
      </c>
      <c r="C96" t="e">
        <f t="shared" si="7"/>
        <v>#N/A</v>
      </c>
      <c r="D96" s="92"/>
      <c r="E96" t="e">
        <f t="shared" si="8"/>
        <v>#N/A</v>
      </c>
    </row>
    <row r="97" spans="1:5">
      <c r="A97" s="90"/>
      <c r="B97" t="e">
        <f t="shared" si="6"/>
        <v>#N/A</v>
      </c>
      <c r="C97" t="e">
        <f t="shared" si="7"/>
        <v>#N/A</v>
      </c>
      <c r="D97" s="93"/>
      <c r="E97" t="e">
        <f t="shared" si="8"/>
        <v>#N/A</v>
      </c>
    </row>
    <row r="98" spans="1:5">
      <c r="A98" s="90"/>
      <c r="B98" t="e">
        <f t="shared" si="6"/>
        <v>#N/A</v>
      </c>
      <c r="C98" t="e">
        <f t="shared" si="7"/>
        <v>#N/A</v>
      </c>
      <c r="D98" s="93"/>
      <c r="E98" t="e">
        <f t="shared" si="8"/>
        <v>#N/A</v>
      </c>
    </row>
    <row r="99" spans="1:5">
      <c r="A99" s="90"/>
      <c r="B99" t="e">
        <f t="shared" si="6"/>
        <v>#N/A</v>
      </c>
      <c r="C99" t="e">
        <f t="shared" si="7"/>
        <v>#N/A</v>
      </c>
      <c r="D99" s="93"/>
      <c r="E99" t="e">
        <f t="shared" si="8"/>
        <v>#N/A</v>
      </c>
    </row>
    <row r="100" spans="1:5">
      <c r="A100" s="90"/>
      <c r="B100" t="e">
        <f t="shared" si="6"/>
        <v>#N/A</v>
      </c>
      <c r="C100" t="e">
        <f t="shared" si="7"/>
        <v>#N/A</v>
      </c>
      <c r="D100" s="93"/>
      <c r="E100" t="e">
        <f t="shared" si="8"/>
        <v>#N/A</v>
      </c>
    </row>
    <row r="101" spans="1:5">
      <c r="A101" s="90"/>
      <c r="B101" t="e">
        <f t="shared" si="6"/>
        <v>#N/A</v>
      </c>
      <c r="C101" t="e">
        <f t="shared" si="7"/>
        <v>#N/A</v>
      </c>
      <c r="D101" s="93"/>
      <c r="E101" t="e">
        <f t="shared" si="8"/>
        <v>#N/A</v>
      </c>
    </row>
    <row r="102" spans="1:5">
      <c r="A102" s="90"/>
      <c r="B102" t="e">
        <f t="shared" si="6"/>
        <v>#N/A</v>
      </c>
      <c r="C102" t="e">
        <f t="shared" si="7"/>
        <v>#N/A</v>
      </c>
      <c r="D102" s="93"/>
      <c r="E102" t="e">
        <f t="shared" si="8"/>
        <v>#N/A</v>
      </c>
    </row>
  </sheetData>
  <autoFilter ref="A2:E102"/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B1:H236"/>
  <sheetViews>
    <sheetView topLeftCell="A43" workbookViewId="0">
      <selection activeCell="D52" sqref="D52"/>
    </sheetView>
  </sheetViews>
  <sheetFormatPr baseColWidth="10" defaultColWidth="9.6640625" defaultRowHeight="14.5" customHeight="1" x14ac:dyDescent="0"/>
  <cols>
    <col min="1" max="1" width="3.33203125" style="64" customWidth="1"/>
    <col min="2" max="2" width="4.1640625" style="74" customWidth="1"/>
    <col min="3" max="3" width="25.5" style="64" customWidth="1"/>
    <col min="4" max="4" width="9.5" style="75" customWidth="1"/>
    <col min="5" max="5" width="8.33203125" style="64" customWidth="1"/>
    <col min="6" max="6" width="4.1640625" style="74" customWidth="1"/>
    <col min="7" max="7" width="25.5" style="64" customWidth="1"/>
    <col min="8" max="8" width="9.5" style="75" customWidth="1"/>
    <col min="9" max="9" width="8.33203125" style="64" bestFit="1" customWidth="1"/>
    <col min="10" max="16384" width="9.6640625" style="64"/>
  </cols>
  <sheetData>
    <row r="1" spans="2:8" ht="19" thickBot="1">
      <c r="B1" s="61"/>
      <c r="C1" s="62" t="s">
        <v>571</v>
      </c>
      <c r="D1" s="63"/>
      <c r="F1" s="61"/>
      <c r="G1" s="62" t="s">
        <v>572</v>
      </c>
      <c r="H1" s="63"/>
    </row>
    <row r="2" spans="2:8" ht="16" thickBot="1">
      <c r="B2" s="65" t="s">
        <v>555</v>
      </c>
      <c r="C2" s="66" t="s">
        <v>21</v>
      </c>
      <c r="D2" s="67"/>
      <c r="F2" s="65" t="s">
        <v>555</v>
      </c>
      <c r="G2" s="66" t="s">
        <v>21</v>
      </c>
      <c r="H2" s="68"/>
    </row>
    <row r="3" spans="2:8" ht="14.5" customHeight="1">
      <c r="B3" s="69">
        <v>1</v>
      </c>
      <c r="C3" s="70" t="s">
        <v>611</v>
      </c>
      <c r="D3" s="71"/>
      <c r="F3" s="69">
        <v>1</v>
      </c>
      <c r="G3" s="70" t="s">
        <v>1268</v>
      </c>
      <c r="H3" s="71"/>
    </row>
    <row r="4" spans="2:8" ht="14.5" customHeight="1">
      <c r="B4" s="69">
        <v>2</v>
      </c>
      <c r="C4" s="70" t="s">
        <v>26</v>
      </c>
      <c r="D4" s="71"/>
      <c r="F4" s="69">
        <v>2</v>
      </c>
      <c r="G4" s="70" t="s">
        <v>627</v>
      </c>
      <c r="H4" s="71"/>
    </row>
    <row r="5" spans="2:8" ht="14.5" customHeight="1">
      <c r="B5" s="69">
        <v>3</v>
      </c>
      <c r="C5" s="70" t="s">
        <v>27</v>
      </c>
      <c r="D5" s="71"/>
      <c r="F5" s="69">
        <v>3</v>
      </c>
      <c r="G5" s="70" t="s">
        <v>64</v>
      </c>
      <c r="H5" s="71"/>
    </row>
    <row r="6" spans="2:8" ht="14.5" customHeight="1">
      <c r="B6" s="69">
        <v>4</v>
      </c>
      <c r="C6" s="70" t="s">
        <v>33</v>
      </c>
      <c r="D6" s="71"/>
      <c r="F6" s="69">
        <v>4</v>
      </c>
      <c r="G6" s="70" t="s">
        <v>628</v>
      </c>
      <c r="H6" s="71"/>
    </row>
    <row r="7" spans="2:8" ht="14.5" customHeight="1">
      <c r="B7" s="69">
        <v>5</v>
      </c>
      <c r="C7" s="70" t="s">
        <v>34</v>
      </c>
      <c r="D7" s="71"/>
      <c r="F7" s="69">
        <v>5</v>
      </c>
      <c r="G7" s="70" t="s">
        <v>1235</v>
      </c>
      <c r="H7" s="71"/>
    </row>
    <row r="8" spans="2:8" ht="14.5" customHeight="1">
      <c r="B8" s="69">
        <v>6</v>
      </c>
      <c r="C8" s="70" t="s">
        <v>37</v>
      </c>
      <c r="D8" s="71"/>
      <c r="F8" s="69">
        <v>6</v>
      </c>
      <c r="G8" s="70" t="s">
        <v>646</v>
      </c>
      <c r="H8" s="71"/>
    </row>
    <row r="9" spans="2:8" ht="14.5" customHeight="1">
      <c r="B9" s="69">
        <v>7</v>
      </c>
      <c r="C9" s="70" t="s">
        <v>38</v>
      </c>
      <c r="D9" s="71"/>
      <c r="F9" s="69">
        <v>7</v>
      </c>
      <c r="G9" s="70" t="s">
        <v>71</v>
      </c>
      <c r="H9" s="71"/>
    </row>
    <row r="10" spans="2:8" ht="14.5" customHeight="1">
      <c r="B10" s="69">
        <v>8</v>
      </c>
      <c r="C10" s="70" t="s">
        <v>39</v>
      </c>
      <c r="D10" s="71"/>
      <c r="F10" s="69">
        <v>8</v>
      </c>
      <c r="G10" s="70" t="s">
        <v>634</v>
      </c>
      <c r="H10" s="71"/>
    </row>
    <row r="11" spans="2:8" ht="14.5" customHeight="1">
      <c r="B11" s="69">
        <v>9</v>
      </c>
      <c r="C11" s="70" t="s">
        <v>612</v>
      </c>
      <c r="D11" s="71"/>
      <c r="F11" s="69">
        <v>9</v>
      </c>
      <c r="G11" s="70" t="s">
        <v>636</v>
      </c>
      <c r="H11" s="71"/>
    </row>
    <row r="12" spans="2:8" ht="14.5" customHeight="1">
      <c r="B12" s="69">
        <v>10</v>
      </c>
      <c r="C12" s="70" t="s">
        <v>41</v>
      </c>
      <c r="D12" s="71"/>
      <c r="F12" s="69">
        <v>10</v>
      </c>
      <c r="G12" s="70" t="s">
        <v>79</v>
      </c>
      <c r="H12" s="71"/>
    </row>
    <row r="13" spans="2:8" ht="14.5" customHeight="1">
      <c r="B13" s="69">
        <v>11</v>
      </c>
      <c r="C13" s="70" t="s">
        <v>45</v>
      </c>
      <c r="D13" s="71"/>
      <c r="F13" s="69">
        <v>11</v>
      </c>
      <c r="G13" s="70" t="s">
        <v>626</v>
      </c>
      <c r="H13" s="71"/>
    </row>
    <row r="14" spans="2:8" ht="14.5" customHeight="1">
      <c r="B14" s="69">
        <v>12</v>
      </c>
      <c r="C14" s="70" t="s">
        <v>46</v>
      </c>
      <c r="D14" s="71"/>
      <c r="F14" s="69">
        <v>12</v>
      </c>
      <c r="G14" s="70" t="s">
        <v>80</v>
      </c>
      <c r="H14" s="71"/>
    </row>
    <row r="15" spans="2:8" ht="14.5" customHeight="1">
      <c r="B15" s="69">
        <v>13</v>
      </c>
      <c r="C15" s="70" t="s">
        <v>1230</v>
      </c>
      <c r="D15" s="71"/>
      <c r="F15" s="69">
        <v>13</v>
      </c>
      <c r="G15" s="70" t="s">
        <v>85</v>
      </c>
      <c r="H15" s="71"/>
    </row>
    <row r="16" spans="2:8" ht="14.5" customHeight="1">
      <c r="B16" s="69">
        <v>14</v>
      </c>
      <c r="C16" s="70" t="s">
        <v>50</v>
      </c>
      <c r="D16" s="71"/>
      <c r="F16" s="69">
        <v>14</v>
      </c>
      <c r="G16" s="70" t="s">
        <v>88</v>
      </c>
      <c r="H16" s="71"/>
    </row>
    <row r="17" spans="2:8" ht="14.5" customHeight="1">
      <c r="B17" s="69">
        <v>15</v>
      </c>
      <c r="C17" s="70" t="s">
        <v>1245</v>
      </c>
      <c r="D17" s="71"/>
      <c r="F17" s="69">
        <v>15</v>
      </c>
      <c r="G17" s="70" t="s">
        <v>89</v>
      </c>
      <c r="H17" s="71"/>
    </row>
    <row r="18" spans="2:8" ht="14.5" customHeight="1">
      <c r="B18" s="69">
        <v>16</v>
      </c>
      <c r="C18" s="70" t="s">
        <v>54</v>
      </c>
      <c r="D18" s="71"/>
      <c r="F18" s="69">
        <v>16</v>
      </c>
      <c r="G18" s="70" t="s">
        <v>90</v>
      </c>
      <c r="H18" s="71"/>
    </row>
    <row r="19" spans="2:8" ht="14.5" customHeight="1">
      <c r="B19" s="69">
        <v>17</v>
      </c>
      <c r="C19" s="70" t="s">
        <v>22</v>
      </c>
      <c r="D19" s="71"/>
      <c r="F19" s="69">
        <v>17</v>
      </c>
      <c r="G19" s="70" t="s">
        <v>644</v>
      </c>
      <c r="H19" s="71"/>
    </row>
    <row r="20" spans="2:8" ht="14.5" customHeight="1">
      <c r="B20" s="69">
        <v>18</v>
      </c>
      <c r="C20" s="70" t="s">
        <v>24</v>
      </c>
      <c r="D20" s="71"/>
      <c r="F20" s="69">
        <v>18</v>
      </c>
      <c r="G20" s="70" t="s">
        <v>1240</v>
      </c>
      <c r="H20" s="71"/>
    </row>
    <row r="21" spans="2:8" ht="14.5" customHeight="1">
      <c r="B21" s="69">
        <v>19</v>
      </c>
      <c r="C21" s="70" t="s">
        <v>25</v>
      </c>
      <c r="D21" s="71"/>
      <c r="F21" s="69">
        <v>19</v>
      </c>
      <c r="G21" s="70" t="s">
        <v>92</v>
      </c>
      <c r="H21" s="71"/>
    </row>
    <row r="22" spans="2:8" ht="14.5" customHeight="1">
      <c r="B22" s="69">
        <v>20</v>
      </c>
      <c r="C22" s="70" t="s">
        <v>30</v>
      </c>
      <c r="D22" s="71"/>
      <c r="F22" s="69">
        <v>20</v>
      </c>
      <c r="G22" s="70" t="s">
        <v>635</v>
      </c>
      <c r="H22" s="71"/>
    </row>
    <row r="23" spans="2:8" ht="14.5" customHeight="1">
      <c r="B23" s="69">
        <v>21</v>
      </c>
      <c r="C23" s="70" t="s">
        <v>1223</v>
      </c>
      <c r="D23" s="71"/>
      <c r="F23" s="69">
        <v>21</v>
      </c>
      <c r="G23" s="70" t="s">
        <v>94</v>
      </c>
      <c r="H23" s="71"/>
    </row>
    <row r="24" spans="2:8" ht="14.5" customHeight="1">
      <c r="B24" s="69">
        <v>22</v>
      </c>
      <c r="C24" s="70" t="s">
        <v>58</v>
      </c>
      <c r="D24" s="71"/>
      <c r="F24" s="69">
        <v>22</v>
      </c>
      <c r="G24" s="70" t="s">
        <v>643</v>
      </c>
      <c r="H24" s="71"/>
    </row>
    <row r="25" spans="2:8" ht="14.5" customHeight="1">
      <c r="B25" s="69">
        <v>23</v>
      </c>
      <c r="C25" s="72" t="s">
        <v>1270</v>
      </c>
      <c r="D25" s="73"/>
      <c r="F25" s="69">
        <v>23</v>
      </c>
      <c r="G25" s="72" t="s">
        <v>648</v>
      </c>
      <c r="H25" s="73"/>
    </row>
    <row r="26" spans="2:8" ht="14.5" customHeight="1">
      <c r="B26" s="69">
        <v>24</v>
      </c>
      <c r="C26" s="72" t="s">
        <v>1353</v>
      </c>
      <c r="D26" s="73"/>
      <c r="F26" s="69">
        <v>24</v>
      </c>
      <c r="G26" s="72" t="s">
        <v>72</v>
      </c>
      <c r="H26" s="73"/>
    </row>
    <row r="27" spans="2:8" ht="14.5" customHeight="1">
      <c r="B27" s="69">
        <v>25</v>
      </c>
      <c r="C27" s="72"/>
      <c r="D27" s="73"/>
      <c r="F27" s="69">
        <v>25</v>
      </c>
      <c r="G27" s="72" t="s">
        <v>86</v>
      </c>
      <c r="H27" s="73"/>
    </row>
    <row r="28" spans="2:8" ht="14.5" customHeight="1">
      <c r="B28" s="69">
        <v>26</v>
      </c>
      <c r="C28" s="72"/>
      <c r="D28" s="73"/>
      <c r="F28" s="69">
        <v>26</v>
      </c>
      <c r="G28" s="72" t="s">
        <v>87</v>
      </c>
      <c r="H28" s="73"/>
    </row>
    <row r="29" spans="2:8" ht="14.5" customHeight="1">
      <c r="B29" s="69">
        <v>27</v>
      </c>
      <c r="C29" s="72"/>
      <c r="D29" s="73"/>
      <c r="F29" s="69">
        <v>27</v>
      </c>
      <c r="G29" s="72" t="s">
        <v>647</v>
      </c>
      <c r="H29" s="73"/>
    </row>
    <row r="30" spans="2:8" ht="14.5" customHeight="1">
      <c r="B30" s="69">
        <v>28</v>
      </c>
      <c r="C30" s="72"/>
      <c r="D30" s="73"/>
      <c r="F30" s="69">
        <v>28</v>
      </c>
      <c r="G30" s="72" t="s">
        <v>641</v>
      </c>
      <c r="H30" s="73"/>
    </row>
    <row r="31" spans="2:8" ht="14.5" customHeight="1">
      <c r="B31" s="69">
        <v>29</v>
      </c>
      <c r="C31" s="72"/>
      <c r="D31" s="73"/>
      <c r="F31" s="69">
        <v>29</v>
      </c>
      <c r="G31" s="72" t="s">
        <v>96</v>
      </c>
      <c r="H31" s="73"/>
    </row>
    <row r="32" spans="2:8" ht="14.5" customHeight="1">
      <c r="B32" s="69">
        <v>30</v>
      </c>
      <c r="C32" s="72"/>
      <c r="D32" s="73"/>
      <c r="F32" s="69">
        <v>30</v>
      </c>
      <c r="G32" s="72" t="s">
        <v>136</v>
      </c>
      <c r="H32" s="73"/>
    </row>
    <row r="33" spans="2:8" ht="14.5" customHeight="1">
      <c r="B33" s="69">
        <v>31</v>
      </c>
      <c r="C33" s="72"/>
      <c r="D33" s="73"/>
      <c r="F33" s="69">
        <v>31</v>
      </c>
      <c r="G33" s="72" t="s">
        <v>60</v>
      </c>
      <c r="H33" s="73"/>
    </row>
    <row r="34" spans="2:8" ht="14.5" customHeight="1">
      <c r="B34" s="69">
        <v>32</v>
      </c>
      <c r="C34" s="72"/>
      <c r="D34" s="73"/>
      <c r="F34" s="69">
        <v>32</v>
      </c>
      <c r="G34" s="72"/>
      <c r="H34" s="73"/>
    </row>
    <row r="35" spans="2:8" ht="14.5" customHeight="1">
      <c r="B35" s="69">
        <v>33</v>
      </c>
      <c r="C35" s="72"/>
      <c r="D35" s="73"/>
      <c r="F35" s="69">
        <v>33</v>
      </c>
      <c r="G35" s="72"/>
      <c r="H35" s="73"/>
    </row>
    <row r="36" spans="2:8" ht="14.5" customHeight="1">
      <c r="B36" s="69">
        <v>34</v>
      </c>
      <c r="C36" s="72"/>
      <c r="D36" s="73"/>
      <c r="F36" s="69">
        <v>34</v>
      </c>
      <c r="G36" s="72"/>
      <c r="H36" s="73"/>
    </row>
    <row r="37" spans="2:8" ht="14.5" customHeight="1">
      <c r="B37" s="69">
        <v>35</v>
      </c>
      <c r="C37" s="72"/>
      <c r="D37" s="73"/>
      <c r="F37" s="69">
        <v>35</v>
      </c>
      <c r="G37" s="72"/>
      <c r="H37" s="73"/>
    </row>
    <row r="38" spans="2:8" ht="14.5" customHeight="1">
      <c r="B38" s="69">
        <v>36</v>
      </c>
      <c r="C38" s="72"/>
      <c r="D38" s="73"/>
      <c r="F38" s="69">
        <v>36</v>
      </c>
      <c r="G38" s="72"/>
      <c r="H38" s="73"/>
    </row>
    <row r="39" spans="2:8" ht="14.5" customHeight="1">
      <c r="B39" s="69">
        <v>37</v>
      </c>
      <c r="C39" s="72"/>
      <c r="D39" s="73"/>
      <c r="F39" s="69">
        <v>37</v>
      </c>
      <c r="G39" s="72"/>
      <c r="H39" s="73"/>
    </row>
    <row r="40" spans="2:8" ht="14.5" customHeight="1">
      <c r="B40" s="69">
        <v>38</v>
      </c>
      <c r="C40" s="72"/>
      <c r="D40" s="73"/>
      <c r="F40" s="69">
        <v>38</v>
      </c>
      <c r="G40" s="72"/>
      <c r="H40" s="73"/>
    </row>
    <row r="41" spans="2:8" ht="14.5" customHeight="1">
      <c r="B41" s="69">
        <v>39</v>
      </c>
      <c r="C41" s="72"/>
      <c r="D41" s="73"/>
      <c r="F41" s="69">
        <v>39</v>
      </c>
      <c r="G41" s="72"/>
      <c r="H41" s="73"/>
    </row>
    <row r="42" spans="2:8" ht="14.5" customHeight="1">
      <c r="B42" s="69">
        <v>40</v>
      </c>
      <c r="C42" s="72"/>
      <c r="D42" s="73"/>
      <c r="F42" s="69">
        <v>40</v>
      </c>
      <c r="G42" s="72"/>
      <c r="H42" s="73"/>
    </row>
    <row r="43" spans="2:8" ht="14.5" customHeight="1">
      <c r="B43" s="69">
        <v>41</v>
      </c>
      <c r="C43" s="72"/>
      <c r="D43" s="73"/>
      <c r="F43" s="69">
        <v>41</v>
      </c>
      <c r="G43" s="72"/>
      <c r="H43" s="73"/>
    </row>
    <row r="44" spans="2:8" ht="14.5" customHeight="1">
      <c r="B44" s="69">
        <v>42</v>
      </c>
      <c r="C44" s="72"/>
      <c r="D44" s="73"/>
      <c r="F44" s="69">
        <v>42</v>
      </c>
      <c r="G44" s="72"/>
      <c r="H44" s="73"/>
    </row>
    <row r="45" spans="2:8" ht="14.5" customHeight="1">
      <c r="B45" s="69">
        <v>43</v>
      </c>
      <c r="C45" s="72"/>
      <c r="D45" s="73"/>
      <c r="F45" s="69">
        <v>43</v>
      </c>
      <c r="G45" s="72"/>
      <c r="H45" s="73"/>
    </row>
    <row r="46" spans="2:8" ht="14.5" customHeight="1">
      <c r="B46" s="69">
        <v>44</v>
      </c>
      <c r="C46" s="72"/>
      <c r="D46" s="73"/>
      <c r="F46" s="69">
        <v>44</v>
      </c>
      <c r="G46" s="72"/>
      <c r="H46" s="73"/>
    </row>
    <row r="47" spans="2:8" ht="14.5" customHeight="1">
      <c r="B47" s="69">
        <v>45</v>
      </c>
      <c r="C47" s="72"/>
      <c r="D47" s="73"/>
      <c r="F47" s="69">
        <v>45</v>
      </c>
      <c r="G47" s="72"/>
      <c r="H47" s="73"/>
    </row>
    <row r="48" spans="2:8" ht="14.5" customHeight="1">
      <c r="B48" s="69">
        <v>46</v>
      </c>
      <c r="C48" s="72"/>
      <c r="D48" s="73"/>
      <c r="F48" s="69">
        <v>46</v>
      </c>
      <c r="G48" s="72"/>
      <c r="H48" s="73"/>
    </row>
    <row r="49" spans="2:8" ht="14.5" customHeight="1" thickBot="1"/>
    <row r="50" spans="2:8" ht="19" thickBot="1">
      <c r="B50" s="61"/>
      <c r="C50" s="62" t="s">
        <v>182</v>
      </c>
      <c r="D50" s="63"/>
      <c r="F50" s="61"/>
      <c r="G50" s="62" t="s">
        <v>557</v>
      </c>
      <c r="H50" s="63"/>
    </row>
    <row r="51" spans="2:8" ht="16" thickBot="1">
      <c r="B51" s="65" t="s">
        <v>555</v>
      </c>
      <c r="C51" s="66" t="s">
        <v>21</v>
      </c>
      <c r="D51" s="68" t="s">
        <v>194</v>
      </c>
      <c r="F51" s="65" t="s">
        <v>555</v>
      </c>
      <c r="G51" s="66" t="s">
        <v>21</v>
      </c>
      <c r="H51" s="68" t="s">
        <v>194</v>
      </c>
    </row>
    <row r="52" spans="2:8" ht="14.5" customHeight="1">
      <c r="B52" s="69">
        <v>1</v>
      </c>
      <c r="C52" t="s">
        <v>103</v>
      </c>
      <c r="D52" s="92" t="s">
        <v>1293</v>
      </c>
      <c r="F52" s="69">
        <v>1</v>
      </c>
      <c r="G52" t="s">
        <v>154</v>
      </c>
      <c r="H52" s="92" t="s">
        <v>1294</v>
      </c>
    </row>
    <row r="53" spans="2:8" ht="14.5" customHeight="1">
      <c r="B53" s="76">
        <v>2</v>
      </c>
      <c r="C53" t="s">
        <v>107</v>
      </c>
      <c r="D53" s="92" t="s">
        <v>1295</v>
      </c>
      <c r="F53" s="76">
        <v>2</v>
      </c>
      <c r="G53" t="s">
        <v>141</v>
      </c>
      <c r="H53" s="92" t="s">
        <v>1295</v>
      </c>
    </row>
    <row r="54" spans="2:8" ht="14.5" customHeight="1">
      <c r="B54" s="76">
        <v>3</v>
      </c>
      <c r="C54" t="s">
        <v>108</v>
      </c>
      <c r="D54" s="92" t="s">
        <v>1296</v>
      </c>
      <c r="F54" s="76">
        <v>3</v>
      </c>
      <c r="G54" t="s">
        <v>586</v>
      </c>
      <c r="H54" s="92" t="s">
        <v>1298</v>
      </c>
    </row>
    <row r="55" spans="2:8" ht="14.5" customHeight="1">
      <c r="B55" s="76">
        <v>4</v>
      </c>
      <c r="C55" t="s">
        <v>113</v>
      </c>
      <c r="D55" s="92" t="s">
        <v>1296</v>
      </c>
      <c r="F55" s="76">
        <v>4</v>
      </c>
      <c r="G55" t="s">
        <v>159</v>
      </c>
      <c r="H55" s="92" t="s">
        <v>1299</v>
      </c>
    </row>
    <row r="56" spans="2:8" ht="14.5" customHeight="1">
      <c r="B56" s="76">
        <v>5</v>
      </c>
      <c r="C56" t="s">
        <v>117</v>
      </c>
      <c r="D56" s="92" t="s">
        <v>1297</v>
      </c>
      <c r="F56" s="76">
        <v>5</v>
      </c>
      <c r="G56" t="s">
        <v>180</v>
      </c>
      <c r="H56" s="92" t="s">
        <v>1301</v>
      </c>
    </row>
    <row r="57" spans="2:8" ht="14.5" customHeight="1">
      <c r="B57" s="76">
        <v>6</v>
      </c>
      <c r="C57" t="s">
        <v>118</v>
      </c>
      <c r="D57" s="92" t="s">
        <v>1300</v>
      </c>
      <c r="F57" s="76">
        <v>6</v>
      </c>
      <c r="G57" t="s">
        <v>151</v>
      </c>
      <c r="H57" s="92" t="s">
        <v>1304</v>
      </c>
    </row>
    <row r="58" spans="2:8" ht="14.5" customHeight="1">
      <c r="B58" s="76">
        <v>7</v>
      </c>
      <c r="C58" t="s">
        <v>1256</v>
      </c>
      <c r="D58" s="92" t="s">
        <v>1300</v>
      </c>
      <c r="F58" s="76">
        <v>7</v>
      </c>
      <c r="G58" t="s">
        <v>1233</v>
      </c>
      <c r="H58" s="92" t="s">
        <v>1307</v>
      </c>
    </row>
    <row r="59" spans="2:8" ht="14.5" customHeight="1">
      <c r="B59" s="76">
        <v>8</v>
      </c>
      <c r="C59" t="s">
        <v>1221</v>
      </c>
      <c r="D59" s="92" t="s">
        <v>1303</v>
      </c>
      <c r="F59" s="76">
        <v>8</v>
      </c>
      <c r="G59" t="s">
        <v>170</v>
      </c>
      <c r="H59" s="92" t="s">
        <v>1311</v>
      </c>
    </row>
    <row r="60" spans="2:8" ht="14.5" customHeight="1">
      <c r="B60" s="76">
        <v>9</v>
      </c>
      <c r="C60" t="s">
        <v>125</v>
      </c>
      <c r="D60" s="92" t="s">
        <v>1305</v>
      </c>
      <c r="F60" s="76">
        <v>9</v>
      </c>
      <c r="G60" t="s">
        <v>176</v>
      </c>
      <c r="H60" s="92" t="s">
        <v>1313</v>
      </c>
    </row>
    <row r="61" spans="2:8" ht="14.5" customHeight="1">
      <c r="B61" s="69">
        <v>10</v>
      </c>
      <c r="C61" t="s">
        <v>601</v>
      </c>
      <c r="D61" s="92" t="s">
        <v>1306</v>
      </c>
      <c r="F61" s="69">
        <v>10</v>
      </c>
      <c r="G61" t="s">
        <v>166</v>
      </c>
      <c r="H61" s="92" t="s">
        <v>1315</v>
      </c>
    </row>
    <row r="62" spans="2:8" ht="14.5" customHeight="1">
      <c r="B62" s="76">
        <v>11</v>
      </c>
      <c r="C62" t="s">
        <v>1272</v>
      </c>
      <c r="D62" s="92" t="s">
        <v>1309</v>
      </c>
      <c r="F62" s="76">
        <v>11</v>
      </c>
      <c r="G62" t="s">
        <v>99</v>
      </c>
      <c r="H62" s="92" t="s">
        <v>1315</v>
      </c>
    </row>
    <row r="63" spans="2:8" ht="14.5" customHeight="1">
      <c r="B63" s="76">
        <v>12</v>
      </c>
      <c r="C63" t="s">
        <v>594</v>
      </c>
      <c r="D63" s="92" t="s">
        <v>1310</v>
      </c>
      <c r="F63" s="76">
        <v>12</v>
      </c>
      <c r="G63" t="s">
        <v>602</v>
      </c>
      <c r="H63" s="92" t="s">
        <v>1316</v>
      </c>
    </row>
    <row r="64" spans="2:8" ht="14.5" customHeight="1">
      <c r="B64" s="76">
        <v>13</v>
      </c>
      <c r="C64" t="s">
        <v>102</v>
      </c>
      <c r="D64" s="92" t="s">
        <v>1314</v>
      </c>
      <c r="F64" s="76">
        <v>13</v>
      </c>
      <c r="G64" t="s">
        <v>595</v>
      </c>
      <c r="H64" s="92" t="s">
        <v>1318</v>
      </c>
    </row>
    <row r="65" spans="2:8" ht="14.5" customHeight="1">
      <c r="B65" s="76">
        <v>14</v>
      </c>
      <c r="C65" t="s">
        <v>1354</v>
      </c>
      <c r="D65" s="92" t="s">
        <v>1316</v>
      </c>
      <c r="F65" s="76">
        <v>14</v>
      </c>
      <c r="G65" t="s">
        <v>148</v>
      </c>
      <c r="H65" s="92" t="s">
        <v>1319</v>
      </c>
    </row>
    <row r="66" spans="2:8" ht="14.5" customHeight="1">
      <c r="B66" s="76">
        <v>15</v>
      </c>
      <c r="C66" t="s">
        <v>1358</v>
      </c>
      <c r="D66" s="92" t="s">
        <v>1317</v>
      </c>
      <c r="F66" s="76">
        <v>15</v>
      </c>
      <c r="G66" t="s">
        <v>604</v>
      </c>
      <c r="H66" s="92" t="s">
        <v>1320</v>
      </c>
    </row>
    <row r="67" spans="2:8" ht="14.5" customHeight="1">
      <c r="B67" s="76">
        <v>16</v>
      </c>
      <c r="C67" t="s">
        <v>126</v>
      </c>
      <c r="D67" s="92" t="s">
        <v>1324</v>
      </c>
      <c r="F67" s="76">
        <v>16</v>
      </c>
      <c r="G67" s="72"/>
      <c r="H67" s="73"/>
    </row>
    <row r="68" spans="2:8" ht="14.5" customHeight="1">
      <c r="B68" s="76">
        <v>17</v>
      </c>
      <c r="C68" t="s">
        <v>1255</v>
      </c>
      <c r="D68" s="92" t="s">
        <v>1325</v>
      </c>
      <c r="F68" s="76">
        <v>17</v>
      </c>
      <c r="G68" s="72"/>
      <c r="H68" s="73"/>
    </row>
    <row r="69" spans="2:8" ht="14.5" customHeight="1">
      <c r="B69" s="76">
        <v>18</v>
      </c>
      <c r="C69" s="72"/>
      <c r="D69" s="73"/>
      <c r="F69" s="76">
        <v>18</v>
      </c>
      <c r="G69" s="72"/>
      <c r="H69" s="73"/>
    </row>
    <row r="70" spans="2:8" ht="14.5" customHeight="1">
      <c r="B70" s="69">
        <v>19</v>
      </c>
      <c r="C70" s="70"/>
      <c r="D70" s="71"/>
      <c r="F70" s="69">
        <v>19</v>
      </c>
      <c r="G70" s="70"/>
      <c r="H70" s="71"/>
    </row>
    <row r="71" spans="2:8" ht="14.5" customHeight="1">
      <c r="B71" s="76">
        <v>20</v>
      </c>
      <c r="C71" s="72"/>
      <c r="D71" s="73"/>
      <c r="F71" s="76">
        <v>20</v>
      </c>
      <c r="G71" s="72"/>
      <c r="H71" s="73"/>
    </row>
    <row r="72" spans="2:8" ht="14.5" customHeight="1">
      <c r="B72" s="76">
        <v>21</v>
      </c>
      <c r="C72" s="72"/>
      <c r="D72" s="73"/>
      <c r="F72" s="76">
        <v>21</v>
      </c>
      <c r="G72" s="72"/>
      <c r="H72" s="73"/>
    </row>
    <row r="73" spans="2:8" ht="14.5" customHeight="1">
      <c r="B73" s="76">
        <v>22</v>
      </c>
      <c r="C73" s="72"/>
      <c r="D73" s="73"/>
      <c r="F73" s="76">
        <v>22</v>
      </c>
      <c r="G73" s="72"/>
      <c r="H73" s="73"/>
    </row>
    <row r="74" spans="2:8" ht="14.5" customHeight="1">
      <c r="B74" s="76">
        <v>23</v>
      </c>
      <c r="C74" s="72"/>
      <c r="D74" s="73"/>
      <c r="F74" s="76">
        <v>23</v>
      </c>
      <c r="G74" s="72"/>
      <c r="H74" s="73"/>
    </row>
    <row r="75" spans="2:8" ht="14.5" customHeight="1">
      <c r="B75" s="76">
        <v>24</v>
      </c>
      <c r="C75" s="72"/>
      <c r="D75" s="73"/>
      <c r="F75" s="76">
        <v>24</v>
      </c>
      <c r="G75" s="72"/>
      <c r="H75" s="77"/>
    </row>
    <row r="76" spans="2:8" ht="14.5" customHeight="1">
      <c r="B76" s="76">
        <v>25</v>
      </c>
      <c r="C76" s="72"/>
      <c r="D76" s="73"/>
      <c r="F76" s="76">
        <v>25</v>
      </c>
      <c r="G76" s="72"/>
      <c r="H76" s="73"/>
    </row>
    <row r="77" spans="2:8" ht="14.5" customHeight="1">
      <c r="B77" s="76">
        <v>26</v>
      </c>
      <c r="C77" s="72"/>
      <c r="D77" s="73"/>
      <c r="F77" s="76">
        <v>26</v>
      </c>
      <c r="G77" s="72"/>
      <c r="H77" s="73"/>
    </row>
    <row r="78" spans="2:8" ht="14.5" customHeight="1">
      <c r="B78" s="76">
        <v>27</v>
      </c>
      <c r="C78" s="72"/>
      <c r="D78" s="73"/>
      <c r="F78" s="76">
        <v>27</v>
      </c>
      <c r="G78" s="72"/>
      <c r="H78" s="73"/>
    </row>
    <row r="79" spans="2:8" ht="14.5" customHeight="1">
      <c r="B79" s="69">
        <v>28</v>
      </c>
      <c r="C79" s="70"/>
      <c r="D79" s="71"/>
      <c r="F79" s="69">
        <v>28</v>
      </c>
      <c r="G79" s="70"/>
      <c r="H79" s="71"/>
    </row>
    <row r="80" spans="2:8" ht="14.5" customHeight="1">
      <c r="B80" s="76">
        <v>29</v>
      </c>
      <c r="C80" s="72"/>
      <c r="D80" s="73"/>
      <c r="F80" s="76">
        <v>29</v>
      </c>
      <c r="G80" s="72"/>
      <c r="H80" s="73"/>
    </row>
    <row r="81" spans="2:8" ht="14.5" customHeight="1">
      <c r="B81" s="76">
        <v>30</v>
      </c>
      <c r="C81" s="72"/>
      <c r="D81" s="73"/>
      <c r="F81" s="76">
        <v>30</v>
      </c>
      <c r="G81" s="72"/>
      <c r="H81" s="73"/>
    </row>
    <row r="82" spans="2:8" ht="14.5" customHeight="1">
      <c r="B82" s="76">
        <v>31</v>
      </c>
      <c r="C82" s="72"/>
      <c r="D82" s="73"/>
      <c r="F82" s="76">
        <v>31</v>
      </c>
      <c r="G82" s="72"/>
      <c r="H82" s="73"/>
    </row>
    <row r="83" spans="2:8" ht="14.5" customHeight="1">
      <c r="B83" s="76">
        <v>32</v>
      </c>
      <c r="C83" s="72"/>
      <c r="D83" s="73"/>
      <c r="F83" s="76">
        <v>32</v>
      </c>
      <c r="G83" s="72"/>
      <c r="H83" s="73"/>
    </row>
    <row r="84" spans="2:8" ht="14.5" customHeight="1">
      <c r="B84" s="76">
        <v>33</v>
      </c>
      <c r="C84" s="72"/>
      <c r="D84" s="73"/>
      <c r="F84" s="76">
        <v>33</v>
      </c>
      <c r="G84" s="72"/>
      <c r="H84" s="73"/>
    </row>
    <row r="85" spans="2:8" ht="14.5" customHeight="1">
      <c r="B85" s="76">
        <v>34</v>
      </c>
      <c r="C85" s="72"/>
      <c r="D85" s="73"/>
      <c r="F85" s="76">
        <v>34</v>
      </c>
      <c r="G85" s="72"/>
      <c r="H85" s="73"/>
    </row>
    <row r="86" spans="2:8" ht="14.5" customHeight="1">
      <c r="B86" s="76">
        <v>35</v>
      </c>
      <c r="C86" s="72"/>
      <c r="D86" s="73"/>
      <c r="F86" s="76">
        <v>35</v>
      </c>
      <c r="G86" s="72"/>
      <c r="H86" s="73"/>
    </row>
    <row r="87" spans="2:8" ht="14.5" customHeight="1">
      <c r="B87" s="76">
        <v>36</v>
      </c>
      <c r="C87" s="72"/>
      <c r="D87" s="73"/>
      <c r="F87" s="76">
        <v>36</v>
      </c>
      <c r="G87" s="72"/>
      <c r="H87" s="73"/>
    </row>
    <row r="88" spans="2:8" ht="14.5" customHeight="1">
      <c r="B88" s="69">
        <v>37</v>
      </c>
      <c r="C88" s="70"/>
      <c r="D88" s="71"/>
      <c r="F88" s="69">
        <v>37</v>
      </c>
      <c r="G88" s="70"/>
      <c r="H88" s="71"/>
    </row>
    <row r="89" spans="2:8" ht="14.5" customHeight="1">
      <c r="B89" s="76">
        <v>38</v>
      </c>
      <c r="C89" s="72"/>
      <c r="D89" s="73"/>
      <c r="F89" s="76">
        <v>38</v>
      </c>
      <c r="G89" s="72"/>
      <c r="H89" s="73"/>
    </row>
    <row r="90" spans="2:8" ht="14.5" customHeight="1">
      <c r="B90" s="76">
        <v>39</v>
      </c>
      <c r="C90" s="72"/>
      <c r="D90" s="73"/>
      <c r="F90" s="76">
        <v>39</v>
      </c>
      <c r="G90" s="72"/>
      <c r="H90" s="73"/>
    </row>
    <row r="91" spans="2:8" ht="14.5" customHeight="1">
      <c r="B91" s="76">
        <v>40</v>
      </c>
      <c r="C91" s="72"/>
      <c r="D91" s="73"/>
      <c r="F91" s="76">
        <v>40</v>
      </c>
      <c r="G91" s="72"/>
      <c r="H91" s="73"/>
    </row>
    <row r="92" spans="2:8" ht="14.5" customHeight="1">
      <c r="B92" s="76">
        <v>41</v>
      </c>
      <c r="C92" s="72"/>
      <c r="D92" s="73"/>
      <c r="F92" s="76">
        <v>41</v>
      </c>
      <c r="G92" s="72"/>
      <c r="H92" s="73"/>
    </row>
    <row r="93" spans="2:8" ht="14.5" customHeight="1">
      <c r="B93" s="76">
        <v>42</v>
      </c>
      <c r="C93" s="72"/>
      <c r="D93" s="73"/>
      <c r="F93" s="76">
        <v>42</v>
      </c>
      <c r="G93" s="72"/>
      <c r="H93" s="73"/>
    </row>
    <row r="94" spans="2:8" ht="14.5" customHeight="1">
      <c r="B94" s="76">
        <v>43</v>
      </c>
      <c r="C94" s="72"/>
      <c r="D94" s="73"/>
      <c r="F94" s="76">
        <v>43</v>
      </c>
      <c r="G94" s="72"/>
      <c r="H94" s="73"/>
    </row>
    <row r="95" spans="2:8" ht="14.5" customHeight="1">
      <c r="B95" s="76">
        <v>44</v>
      </c>
      <c r="C95" s="72"/>
      <c r="D95" s="73"/>
      <c r="F95" s="76">
        <v>44</v>
      </c>
      <c r="G95" s="72"/>
      <c r="H95" s="73"/>
    </row>
    <row r="96" spans="2:8" ht="14.5" customHeight="1">
      <c r="B96" s="76">
        <v>45</v>
      </c>
      <c r="C96" s="72"/>
      <c r="D96" s="73"/>
      <c r="F96" s="76">
        <v>45</v>
      </c>
      <c r="G96" s="72"/>
      <c r="H96" s="73"/>
    </row>
    <row r="97" spans="2:8" ht="14.5" customHeight="1">
      <c r="B97" s="76">
        <v>46</v>
      </c>
      <c r="C97" s="72"/>
      <c r="D97" s="73"/>
      <c r="F97" s="76">
        <v>46</v>
      </c>
      <c r="G97" s="72"/>
      <c r="H97" s="73"/>
    </row>
    <row r="98" spans="2:8" ht="14.5" customHeight="1" thickBot="1"/>
    <row r="99" spans="2:8" ht="19" thickBot="1">
      <c r="B99" s="61"/>
      <c r="C99" s="62" t="s">
        <v>566</v>
      </c>
      <c r="D99" s="63"/>
      <c r="F99" s="61"/>
      <c r="G99" s="62" t="s">
        <v>565</v>
      </c>
      <c r="H99" s="63"/>
    </row>
    <row r="100" spans="2:8" ht="16" thickBot="1">
      <c r="B100" s="65" t="s">
        <v>555</v>
      </c>
      <c r="C100" s="66" t="s">
        <v>21</v>
      </c>
      <c r="D100" s="68" t="s">
        <v>194</v>
      </c>
      <c r="F100" s="65" t="s">
        <v>555</v>
      </c>
      <c r="G100" s="66" t="s">
        <v>21</v>
      </c>
      <c r="H100" s="68" t="s">
        <v>194</v>
      </c>
    </row>
    <row r="101" spans="2:8" ht="14.5" customHeight="1">
      <c r="B101" s="69">
        <v>1</v>
      </c>
      <c r="C101" t="s">
        <v>203</v>
      </c>
      <c r="D101" s="92" t="s">
        <v>1308</v>
      </c>
      <c r="F101" s="69">
        <v>1</v>
      </c>
      <c r="G101" t="s">
        <v>295</v>
      </c>
      <c r="H101" s="92" t="s">
        <v>1302</v>
      </c>
    </row>
    <row r="102" spans="2:8" ht="14.5" customHeight="1">
      <c r="B102" s="76">
        <v>2</v>
      </c>
      <c r="C102" t="s">
        <v>250</v>
      </c>
      <c r="D102" s="92" t="s">
        <v>1312</v>
      </c>
      <c r="F102" s="76">
        <v>2</v>
      </c>
      <c r="G102" t="s">
        <v>197</v>
      </c>
      <c r="H102" s="92" t="s">
        <v>1321</v>
      </c>
    </row>
    <row r="103" spans="2:8" ht="14.5" customHeight="1">
      <c r="B103" s="76">
        <v>3</v>
      </c>
      <c r="C103" t="s">
        <v>209</v>
      </c>
      <c r="D103" s="92" t="s">
        <v>1323</v>
      </c>
      <c r="F103" s="76">
        <v>3</v>
      </c>
      <c r="G103" t="s">
        <v>198</v>
      </c>
      <c r="H103" s="92" t="s">
        <v>1322</v>
      </c>
    </row>
    <row r="104" spans="2:8" ht="14.5" customHeight="1">
      <c r="B104" s="76">
        <v>4</v>
      </c>
      <c r="C104" t="s">
        <v>211</v>
      </c>
      <c r="D104" s="92" t="s">
        <v>1326</v>
      </c>
      <c r="F104" s="76">
        <v>4</v>
      </c>
      <c r="G104" t="s">
        <v>210</v>
      </c>
      <c r="H104" s="92" t="s">
        <v>1327</v>
      </c>
    </row>
    <row r="105" spans="2:8" ht="14.5" customHeight="1">
      <c r="B105" s="76">
        <v>5</v>
      </c>
      <c r="C105" t="s">
        <v>212</v>
      </c>
      <c r="D105" s="92" t="s">
        <v>1328</v>
      </c>
      <c r="F105" s="76">
        <v>5</v>
      </c>
      <c r="G105" t="s">
        <v>596</v>
      </c>
      <c r="H105" s="92" t="s">
        <v>1329</v>
      </c>
    </row>
    <row r="106" spans="2:8" ht="14.5" customHeight="1">
      <c r="B106" s="76">
        <v>6</v>
      </c>
      <c r="C106" t="s">
        <v>1273</v>
      </c>
      <c r="D106" s="92" t="s">
        <v>1332</v>
      </c>
      <c r="F106" s="76">
        <v>6</v>
      </c>
      <c r="G106" s="72"/>
      <c r="H106" s="73"/>
    </row>
    <row r="107" spans="2:8" ht="14.5" customHeight="1">
      <c r="B107" s="76">
        <v>7</v>
      </c>
      <c r="C107" s="72"/>
      <c r="D107" s="73"/>
      <c r="F107" s="76">
        <v>7</v>
      </c>
      <c r="G107" s="72"/>
      <c r="H107" s="73"/>
    </row>
    <row r="108" spans="2:8" ht="14.5" customHeight="1">
      <c r="B108" s="76">
        <v>8</v>
      </c>
      <c r="C108" s="72"/>
      <c r="D108" s="73"/>
      <c r="F108" s="76">
        <v>8</v>
      </c>
      <c r="G108" s="72"/>
      <c r="H108" s="73"/>
    </row>
    <row r="109" spans="2:8" ht="14.5" customHeight="1">
      <c r="B109" s="76">
        <v>9</v>
      </c>
      <c r="C109" s="72"/>
      <c r="D109" s="73"/>
      <c r="F109" s="76">
        <v>9</v>
      </c>
      <c r="G109" s="72"/>
      <c r="H109" s="73"/>
    </row>
    <row r="110" spans="2:8" ht="14.5" customHeight="1">
      <c r="B110" s="76">
        <v>10</v>
      </c>
      <c r="C110" s="70"/>
      <c r="D110" s="71"/>
      <c r="F110" s="76">
        <v>10</v>
      </c>
      <c r="G110" s="70"/>
      <c r="H110" s="71"/>
    </row>
    <row r="111" spans="2:8" ht="14.5" customHeight="1">
      <c r="B111" s="76">
        <v>11</v>
      </c>
      <c r="C111" s="70"/>
      <c r="D111" s="71"/>
      <c r="F111" s="76">
        <v>11</v>
      </c>
      <c r="G111" s="70"/>
      <c r="H111" s="71"/>
    </row>
    <row r="112" spans="2:8" ht="14.5" customHeight="1">
      <c r="B112" s="76">
        <v>12</v>
      </c>
      <c r="C112" s="70"/>
      <c r="D112" s="71"/>
      <c r="F112" s="76">
        <v>12</v>
      </c>
      <c r="G112" s="70"/>
      <c r="H112" s="71"/>
    </row>
    <row r="113" spans="2:8" ht="14.5" customHeight="1">
      <c r="B113" s="76">
        <v>13</v>
      </c>
      <c r="C113" s="70"/>
      <c r="D113" s="71"/>
      <c r="F113" s="76">
        <v>13</v>
      </c>
      <c r="G113" s="70"/>
      <c r="H113" s="71"/>
    </row>
    <row r="114" spans="2:8" ht="14.5" customHeight="1">
      <c r="B114" s="76">
        <v>14</v>
      </c>
      <c r="C114" s="70"/>
      <c r="D114" s="71"/>
      <c r="F114" s="76">
        <v>14</v>
      </c>
      <c r="G114" s="70"/>
      <c r="H114" s="71"/>
    </row>
    <row r="115" spans="2:8" ht="14.5" customHeight="1">
      <c r="B115" s="76">
        <v>15</v>
      </c>
      <c r="C115" s="70"/>
      <c r="D115" s="71"/>
      <c r="F115" s="76">
        <v>15</v>
      </c>
      <c r="G115" s="70"/>
      <c r="H115" s="71"/>
    </row>
    <row r="116" spans="2:8" ht="14.5" customHeight="1">
      <c r="B116" s="76">
        <v>16</v>
      </c>
      <c r="C116" s="70"/>
      <c r="D116" s="71"/>
      <c r="F116" s="76">
        <v>16</v>
      </c>
      <c r="G116" s="70"/>
      <c r="H116" s="71"/>
    </row>
    <row r="117" spans="2:8" ht="14.5" customHeight="1">
      <c r="B117" s="76">
        <v>17</v>
      </c>
      <c r="C117" s="72"/>
      <c r="D117" s="73"/>
      <c r="F117" s="76">
        <v>17</v>
      </c>
      <c r="G117" s="72"/>
      <c r="H117" s="73"/>
    </row>
    <row r="118" spans="2:8" ht="14.5" customHeight="1">
      <c r="B118" s="76">
        <v>18</v>
      </c>
      <c r="C118" s="72"/>
      <c r="D118" s="73"/>
      <c r="F118" s="76">
        <v>18</v>
      </c>
      <c r="G118" s="72"/>
      <c r="H118" s="73"/>
    </row>
    <row r="119" spans="2:8" ht="14.5" customHeight="1">
      <c r="B119" s="76">
        <v>19</v>
      </c>
      <c r="C119" s="72"/>
      <c r="D119" s="73"/>
      <c r="F119" s="76">
        <v>19</v>
      </c>
      <c r="G119" s="72"/>
      <c r="H119" s="73"/>
    </row>
    <row r="120" spans="2:8" ht="14.5" customHeight="1">
      <c r="B120" s="76">
        <v>20</v>
      </c>
      <c r="C120" s="72"/>
      <c r="D120" s="73"/>
      <c r="F120" s="76">
        <v>20</v>
      </c>
      <c r="G120" s="72"/>
      <c r="H120" s="73"/>
    </row>
    <row r="121" spans="2:8" ht="14.5" customHeight="1">
      <c r="B121" s="76">
        <v>21</v>
      </c>
      <c r="C121" s="72"/>
      <c r="D121" s="73"/>
      <c r="F121" s="76">
        <v>21</v>
      </c>
      <c r="G121" s="72"/>
      <c r="H121" s="73"/>
    </row>
    <row r="122" spans="2:8" ht="14.5" customHeight="1">
      <c r="B122" s="76">
        <v>22</v>
      </c>
      <c r="C122" s="72"/>
      <c r="D122" s="73"/>
      <c r="F122" s="76">
        <v>22</v>
      </c>
      <c r="G122" s="72"/>
      <c r="H122" s="73"/>
    </row>
    <row r="123" spans="2:8" ht="14.5" customHeight="1" thickBot="1"/>
    <row r="124" spans="2:8" ht="19" thickBot="1">
      <c r="B124" s="61"/>
      <c r="C124" s="62" t="s">
        <v>322</v>
      </c>
      <c r="D124" s="63"/>
      <c r="F124" s="61"/>
      <c r="G124" s="62" t="s">
        <v>323</v>
      </c>
      <c r="H124" s="63"/>
    </row>
    <row r="125" spans="2:8" ht="16" thickBot="1">
      <c r="B125" s="65" t="s">
        <v>555</v>
      </c>
      <c r="C125" s="66" t="s">
        <v>21</v>
      </c>
      <c r="D125" s="68" t="s">
        <v>194</v>
      </c>
      <c r="F125" s="65" t="s">
        <v>555</v>
      </c>
      <c r="G125" s="66" t="s">
        <v>21</v>
      </c>
      <c r="H125" s="68" t="s">
        <v>194</v>
      </c>
    </row>
    <row r="126" spans="2:8" ht="14.5" customHeight="1">
      <c r="B126" s="69">
        <v>1</v>
      </c>
      <c r="C126" t="s">
        <v>589</v>
      </c>
      <c r="D126" s="92" t="s">
        <v>1335</v>
      </c>
      <c r="F126" s="69">
        <v>1</v>
      </c>
      <c r="G126" t="s">
        <v>215</v>
      </c>
      <c r="H126" s="92" t="s">
        <v>1330</v>
      </c>
    </row>
    <row r="127" spans="2:8" ht="14.5" customHeight="1">
      <c r="B127" s="76">
        <v>2</v>
      </c>
      <c r="C127" s="72"/>
      <c r="D127" s="73"/>
      <c r="F127" s="76">
        <v>2</v>
      </c>
      <c r="G127" t="s">
        <v>325</v>
      </c>
      <c r="H127" s="92" t="s">
        <v>1331</v>
      </c>
    </row>
    <row r="128" spans="2:8" ht="14.5" customHeight="1">
      <c r="B128" s="76">
        <v>3</v>
      </c>
      <c r="C128" s="72"/>
      <c r="D128" s="73"/>
      <c r="F128" s="76">
        <v>3</v>
      </c>
      <c r="G128" t="s">
        <v>329</v>
      </c>
      <c r="H128" s="92" t="s">
        <v>1333</v>
      </c>
    </row>
    <row r="129" spans="2:8" ht="14.5" customHeight="1">
      <c r="B129" s="76">
        <v>4</v>
      </c>
      <c r="C129" s="72"/>
      <c r="D129" s="73"/>
      <c r="F129" s="76">
        <v>4</v>
      </c>
      <c r="G129" s="72"/>
      <c r="H129" s="73"/>
    </row>
    <row r="130" spans="2:8" ht="14.5" customHeight="1">
      <c r="B130" s="76">
        <v>5</v>
      </c>
      <c r="C130" s="72"/>
      <c r="D130" s="73"/>
      <c r="F130" s="76">
        <v>5</v>
      </c>
      <c r="G130" s="72"/>
      <c r="H130" s="73"/>
    </row>
    <row r="131" spans="2:8" ht="14.5" customHeight="1">
      <c r="B131" s="76">
        <v>6</v>
      </c>
      <c r="C131" s="72"/>
      <c r="D131" s="73"/>
      <c r="F131" s="76">
        <v>6</v>
      </c>
      <c r="G131" s="72"/>
      <c r="H131" s="73"/>
    </row>
    <row r="132" spans="2:8" ht="14.5" customHeight="1">
      <c r="B132" s="76">
        <v>7</v>
      </c>
      <c r="C132" s="72"/>
      <c r="D132" s="73"/>
      <c r="F132" s="76">
        <v>7</v>
      </c>
      <c r="G132" s="72"/>
      <c r="H132" s="73"/>
    </row>
    <row r="133" spans="2:8" ht="14.5" customHeight="1">
      <c r="B133" s="76">
        <v>8</v>
      </c>
      <c r="C133" s="72"/>
      <c r="D133" s="73"/>
      <c r="F133" s="76">
        <v>8</v>
      </c>
      <c r="G133" s="72"/>
      <c r="H133" s="73"/>
    </row>
    <row r="134" spans="2:8" ht="14.5" customHeight="1">
      <c r="B134" s="76">
        <v>9</v>
      </c>
      <c r="C134" s="72"/>
      <c r="D134" s="73"/>
      <c r="F134" s="76">
        <v>9</v>
      </c>
      <c r="G134" s="72"/>
      <c r="H134" s="73"/>
    </row>
    <row r="135" spans="2:8" ht="14.5" customHeight="1">
      <c r="B135" s="76">
        <v>10</v>
      </c>
      <c r="C135" s="72"/>
      <c r="D135" s="73"/>
      <c r="F135" s="76">
        <v>10</v>
      </c>
      <c r="G135" s="72"/>
      <c r="H135" s="73"/>
    </row>
    <row r="136" spans="2:8" ht="14.5" customHeight="1">
      <c r="B136" s="76">
        <v>11</v>
      </c>
      <c r="C136" s="72"/>
      <c r="D136" s="73"/>
      <c r="F136" s="76">
        <v>11</v>
      </c>
      <c r="G136" s="72"/>
      <c r="H136" s="73"/>
    </row>
    <row r="137" spans="2:8" ht="14.5" customHeight="1">
      <c r="B137" s="76">
        <v>12</v>
      </c>
      <c r="C137" s="72"/>
      <c r="D137" s="73"/>
      <c r="F137" s="76">
        <v>12</v>
      </c>
      <c r="G137" s="72"/>
      <c r="H137" s="73"/>
    </row>
    <row r="138" spans="2:8" ht="14.5" customHeight="1">
      <c r="B138" s="76">
        <v>13</v>
      </c>
      <c r="C138" s="72"/>
      <c r="D138" s="73"/>
      <c r="F138" s="76">
        <v>13</v>
      </c>
      <c r="G138" s="72"/>
      <c r="H138" s="73"/>
    </row>
    <row r="139" spans="2:8" ht="14.5" customHeight="1">
      <c r="B139" s="76">
        <v>14</v>
      </c>
      <c r="C139" s="72"/>
      <c r="D139" s="73"/>
      <c r="F139" s="76">
        <v>14</v>
      </c>
      <c r="G139" s="72"/>
      <c r="H139" s="73"/>
    </row>
    <row r="140" spans="2:8" ht="14.5" customHeight="1">
      <c r="B140" s="76">
        <v>15</v>
      </c>
      <c r="C140" s="72"/>
      <c r="D140" s="73"/>
      <c r="F140" s="76">
        <v>15</v>
      </c>
      <c r="G140" s="72"/>
      <c r="H140" s="73"/>
    </row>
    <row r="141" spans="2:8" ht="14.5" customHeight="1">
      <c r="B141" s="76">
        <v>16</v>
      </c>
      <c r="C141" s="70"/>
      <c r="D141" s="71"/>
      <c r="F141" s="76">
        <v>16</v>
      </c>
      <c r="G141" s="70"/>
      <c r="H141" s="71"/>
    </row>
    <row r="142" spans="2:8" ht="14.5" customHeight="1">
      <c r="B142" s="76">
        <v>17</v>
      </c>
      <c r="C142" s="72"/>
      <c r="D142" s="73"/>
      <c r="F142" s="76">
        <v>17</v>
      </c>
      <c r="G142" s="72"/>
      <c r="H142" s="73"/>
    </row>
    <row r="143" spans="2:8" ht="14.5" customHeight="1">
      <c r="B143" s="76">
        <v>18</v>
      </c>
      <c r="C143" s="72"/>
      <c r="D143" s="73"/>
      <c r="F143" s="76">
        <v>18</v>
      </c>
      <c r="G143" s="72"/>
      <c r="H143" s="73"/>
    </row>
    <row r="144" spans="2:8" ht="14.5" customHeight="1">
      <c r="B144" s="76">
        <v>19</v>
      </c>
      <c r="C144" s="72"/>
      <c r="D144" s="73"/>
      <c r="F144" s="76">
        <v>19</v>
      </c>
      <c r="G144" s="72"/>
      <c r="H144" s="73"/>
    </row>
    <row r="145" spans="2:8" ht="14.5" customHeight="1">
      <c r="B145" s="76">
        <v>20</v>
      </c>
      <c r="C145" s="72"/>
      <c r="D145" s="73"/>
      <c r="F145" s="76">
        <v>20</v>
      </c>
      <c r="G145" s="72"/>
      <c r="H145" s="73"/>
    </row>
    <row r="146" spans="2:8" ht="14.5" customHeight="1">
      <c r="B146" s="76">
        <v>21</v>
      </c>
      <c r="C146" s="72"/>
      <c r="D146" s="73"/>
      <c r="F146" s="76">
        <v>21</v>
      </c>
      <c r="G146" s="72"/>
      <c r="H146" s="73"/>
    </row>
    <row r="147" spans="2:8" ht="14.5" customHeight="1" thickBot="1"/>
    <row r="148" spans="2:8" ht="19" thickBot="1">
      <c r="B148" s="61"/>
      <c r="C148" s="62" t="s">
        <v>357</v>
      </c>
      <c r="D148" s="63"/>
      <c r="F148" s="61"/>
      <c r="G148" s="62" t="s">
        <v>376</v>
      </c>
      <c r="H148" s="63"/>
    </row>
    <row r="149" spans="2:8" ht="16" thickBot="1">
      <c r="B149" s="65" t="s">
        <v>555</v>
      </c>
      <c r="C149" s="66" t="s">
        <v>21</v>
      </c>
      <c r="D149" s="68" t="s">
        <v>194</v>
      </c>
      <c r="F149" s="65" t="s">
        <v>555</v>
      </c>
      <c r="G149" s="66" t="s">
        <v>21</v>
      </c>
      <c r="H149" s="68" t="s">
        <v>194</v>
      </c>
    </row>
    <row r="150" spans="2:8" ht="14.5" customHeight="1">
      <c r="B150" s="69">
        <v>1</v>
      </c>
      <c r="C150" s="70"/>
      <c r="D150" s="71"/>
      <c r="F150" s="69">
        <v>1</v>
      </c>
      <c r="G150" t="s">
        <v>219</v>
      </c>
      <c r="H150" s="92" t="s">
        <v>1347</v>
      </c>
    </row>
    <row r="151" spans="2:8" ht="14.5" customHeight="1">
      <c r="B151" s="76">
        <v>2</v>
      </c>
      <c r="C151" s="72"/>
      <c r="D151" s="73"/>
      <c r="F151" s="76">
        <v>2</v>
      </c>
      <c r="G151" s="72"/>
      <c r="H151" s="73"/>
    </row>
    <row r="152" spans="2:8" ht="14.5" customHeight="1">
      <c r="B152" s="76">
        <v>3</v>
      </c>
      <c r="C152" s="72"/>
      <c r="D152" s="73"/>
      <c r="F152" s="76">
        <v>3</v>
      </c>
      <c r="G152" s="72"/>
      <c r="H152" s="73"/>
    </row>
    <row r="153" spans="2:8" ht="14.5" customHeight="1">
      <c r="B153" s="76">
        <v>4</v>
      </c>
      <c r="C153" s="72"/>
      <c r="D153" s="73"/>
      <c r="F153" s="76">
        <v>4</v>
      </c>
      <c r="G153" s="72"/>
      <c r="H153" s="73"/>
    </row>
    <row r="154" spans="2:8" ht="14.5" customHeight="1">
      <c r="B154" s="76">
        <v>5</v>
      </c>
      <c r="C154" s="72"/>
      <c r="D154" s="73"/>
      <c r="F154" s="76">
        <v>5</v>
      </c>
      <c r="G154" s="72"/>
      <c r="H154" s="73"/>
    </row>
    <row r="155" spans="2:8" ht="14.5" customHeight="1">
      <c r="B155" s="76">
        <v>6</v>
      </c>
      <c r="C155" s="72"/>
      <c r="D155" s="73"/>
      <c r="F155" s="76">
        <v>6</v>
      </c>
      <c r="G155" s="72"/>
      <c r="H155" s="73"/>
    </row>
    <row r="156" spans="2:8" ht="14.5" customHeight="1">
      <c r="B156" s="76">
        <v>7</v>
      </c>
      <c r="C156" s="72"/>
      <c r="D156" s="73"/>
      <c r="F156" s="76">
        <v>7</v>
      </c>
      <c r="G156" s="72"/>
      <c r="H156" s="73"/>
    </row>
    <row r="157" spans="2:8" ht="14.5" customHeight="1">
      <c r="B157" s="76">
        <v>8</v>
      </c>
      <c r="C157" s="72"/>
      <c r="D157" s="73"/>
      <c r="F157" s="76">
        <v>8</v>
      </c>
      <c r="G157" s="72"/>
      <c r="H157" s="73"/>
    </row>
    <row r="158" spans="2:8" ht="14.5" customHeight="1">
      <c r="B158" s="76">
        <v>9</v>
      </c>
      <c r="C158" s="72"/>
      <c r="D158" s="73"/>
      <c r="F158" s="76">
        <v>9</v>
      </c>
      <c r="G158" s="72"/>
      <c r="H158" s="73"/>
    </row>
    <row r="159" spans="2:8" ht="14.5" customHeight="1">
      <c r="B159" s="76">
        <v>10</v>
      </c>
      <c r="C159" s="72"/>
      <c r="D159" s="73"/>
      <c r="F159" s="76">
        <v>10</v>
      </c>
      <c r="G159" s="72"/>
      <c r="H159" s="73"/>
    </row>
    <row r="160" spans="2:8" ht="14.5" customHeight="1">
      <c r="B160" s="76">
        <v>11</v>
      </c>
      <c r="C160" s="72"/>
      <c r="D160" s="73"/>
      <c r="F160" s="76">
        <v>11</v>
      </c>
      <c r="G160" s="72"/>
      <c r="H160" s="73"/>
    </row>
    <row r="161" spans="2:8" ht="14.5" customHeight="1">
      <c r="B161" s="76">
        <v>12</v>
      </c>
      <c r="C161" s="72"/>
      <c r="D161" s="73"/>
      <c r="F161" s="76">
        <v>12</v>
      </c>
      <c r="G161" s="72"/>
      <c r="H161" s="73"/>
    </row>
    <row r="162" spans="2:8" ht="14.5" customHeight="1">
      <c r="B162" s="76">
        <v>13</v>
      </c>
      <c r="C162" s="72"/>
      <c r="D162" s="73"/>
      <c r="F162" s="76">
        <v>13</v>
      </c>
      <c r="G162" s="72"/>
      <c r="H162" s="73"/>
    </row>
    <row r="163" spans="2:8" ht="14.5" customHeight="1">
      <c r="B163" s="76">
        <v>14</v>
      </c>
      <c r="C163" s="72"/>
      <c r="D163" s="73"/>
      <c r="F163" s="76">
        <v>14</v>
      </c>
      <c r="G163" s="72"/>
      <c r="H163" s="73"/>
    </row>
    <row r="164" spans="2:8" ht="14.5" customHeight="1">
      <c r="B164" s="76">
        <v>15</v>
      </c>
      <c r="C164" s="72"/>
      <c r="D164" s="73"/>
      <c r="F164" s="76">
        <v>15</v>
      </c>
      <c r="G164" s="72"/>
      <c r="H164" s="73"/>
    </row>
    <row r="165" spans="2:8" ht="14.5" customHeight="1">
      <c r="B165" s="76">
        <v>16</v>
      </c>
      <c r="C165" s="72"/>
      <c r="D165" s="73"/>
      <c r="F165" s="76">
        <v>16</v>
      </c>
      <c r="G165" s="72"/>
      <c r="H165" s="73"/>
    </row>
    <row r="166" spans="2:8" ht="14.5" customHeight="1">
      <c r="B166" s="76">
        <v>17</v>
      </c>
      <c r="C166" s="72"/>
      <c r="D166" s="73"/>
      <c r="F166" s="76">
        <v>17</v>
      </c>
      <c r="G166" s="72"/>
      <c r="H166" s="73"/>
    </row>
    <row r="167" spans="2:8" ht="14.5" customHeight="1">
      <c r="B167" s="76">
        <v>18</v>
      </c>
      <c r="C167" s="72"/>
      <c r="D167" s="73"/>
      <c r="F167" s="76">
        <v>18</v>
      </c>
      <c r="G167" s="72"/>
      <c r="H167" s="73"/>
    </row>
    <row r="168" spans="2:8" ht="14.5" customHeight="1">
      <c r="B168" s="76">
        <v>19</v>
      </c>
      <c r="C168" s="72"/>
      <c r="D168" s="73"/>
      <c r="F168" s="76">
        <v>19</v>
      </c>
      <c r="G168" s="72"/>
      <c r="H168" s="73"/>
    </row>
    <row r="169" spans="2:8" ht="14.5" customHeight="1">
      <c r="B169" s="76">
        <v>20</v>
      </c>
      <c r="C169" s="72"/>
      <c r="D169" s="73"/>
      <c r="F169" s="76">
        <v>20</v>
      </c>
      <c r="G169" s="72"/>
      <c r="H169" s="73"/>
    </row>
    <row r="170" spans="2:8" ht="14.5" customHeight="1">
      <c r="B170" s="76">
        <v>21</v>
      </c>
      <c r="C170" s="72"/>
      <c r="D170" s="73"/>
      <c r="F170" s="76">
        <v>21</v>
      </c>
      <c r="G170" s="72"/>
      <c r="H170" s="73"/>
    </row>
    <row r="171" spans="2:8" ht="14.5" customHeight="1">
      <c r="B171" s="76">
        <v>22</v>
      </c>
      <c r="C171" s="72"/>
      <c r="D171" s="73"/>
      <c r="F171" s="76">
        <v>22</v>
      </c>
      <c r="G171" s="72"/>
      <c r="H171" s="73"/>
    </row>
    <row r="172" spans="2:8" ht="14.5" customHeight="1" thickBot="1"/>
    <row r="173" spans="2:8" ht="19" thickBot="1">
      <c r="B173" s="61"/>
      <c r="C173" s="62" t="s">
        <v>669</v>
      </c>
      <c r="D173" s="63"/>
      <c r="F173" s="61"/>
      <c r="G173" s="62" t="s">
        <v>670</v>
      </c>
      <c r="H173" s="63"/>
    </row>
    <row r="174" spans="2:8" ht="16" thickBot="1">
      <c r="B174" s="65" t="s">
        <v>555</v>
      </c>
      <c r="C174" s="66" t="s">
        <v>21</v>
      </c>
      <c r="D174" s="68" t="s">
        <v>194</v>
      </c>
      <c r="F174" s="65" t="s">
        <v>555</v>
      </c>
      <c r="G174" s="66" t="s">
        <v>21</v>
      </c>
      <c r="H174" s="68" t="s">
        <v>194</v>
      </c>
    </row>
    <row r="175" spans="2:8" ht="14.5" customHeight="1">
      <c r="B175" s="69">
        <v>1</v>
      </c>
      <c r="C175" s="70" t="s">
        <v>381</v>
      </c>
      <c r="D175" s="71" t="s">
        <v>1343</v>
      </c>
      <c r="F175" s="69">
        <v>1</v>
      </c>
      <c r="G175" s="70"/>
      <c r="H175" s="71"/>
    </row>
    <row r="176" spans="2:8" ht="14.5" customHeight="1">
      <c r="B176" s="76">
        <v>2</v>
      </c>
      <c r="C176" s="72"/>
      <c r="D176" s="73"/>
      <c r="F176" s="76">
        <v>2</v>
      </c>
      <c r="G176" s="72"/>
      <c r="H176" s="73"/>
    </row>
    <row r="177" spans="2:8" ht="14.5" customHeight="1">
      <c r="B177" s="76">
        <v>3</v>
      </c>
      <c r="C177" s="72"/>
      <c r="D177" s="73"/>
      <c r="F177" s="76">
        <v>3</v>
      </c>
      <c r="G177" s="72"/>
      <c r="H177" s="73"/>
    </row>
    <row r="178" spans="2:8" ht="14.5" customHeight="1">
      <c r="B178" s="76">
        <v>4</v>
      </c>
      <c r="C178" s="72"/>
      <c r="D178" s="78"/>
      <c r="F178" s="76">
        <v>4</v>
      </c>
      <c r="G178" s="72"/>
      <c r="H178" s="73"/>
    </row>
    <row r="179" spans="2:8" ht="14.5" customHeight="1">
      <c r="B179" s="76">
        <v>5</v>
      </c>
      <c r="C179" s="72"/>
      <c r="D179" s="73"/>
      <c r="F179" s="76">
        <v>5</v>
      </c>
      <c r="G179" s="72"/>
      <c r="H179" s="73"/>
    </row>
    <row r="180" spans="2:8" ht="14.5" customHeight="1">
      <c r="B180" s="76">
        <v>6</v>
      </c>
      <c r="C180" s="72"/>
      <c r="D180" s="73"/>
      <c r="F180" s="76">
        <v>6</v>
      </c>
      <c r="G180" s="72"/>
      <c r="H180" s="73"/>
    </row>
    <row r="181" spans="2:8" ht="14.5" customHeight="1">
      <c r="B181" s="76">
        <v>7</v>
      </c>
      <c r="C181" s="72"/>
      <c r="D181" s="73"/>
      <c r="F181" s="76">
        <v>7</v>
      </c>
      <c r="G181" s="72"/>
      <c r="H181" s="73"/>
    </row>
    <row r="182" spans="2:8" ht="14.5" customHeight="1">
      <c r="B182" s="76">
        <v>8</v>
      </c>
      <c r="C182" s="72"/>
      <c r="D182" s="73"/>
      <c r="F182" s="76">
        <v>8</v>
      </c>
      <c r="G182" s="72"/>
      <c r="H182" s="73"/>
    </row>
    <row r="183" spans="2:8" ht="14.5" customHeight="1">
      <c r="B183" s="76">
        <v>9</v>
      </c>
      <c r="C183" s="72"/>
      <c r="D183" s="73"/>
      <c r="F183" s="76">
        <v>9</v>
      </c>
      <c r="G183" s="72"/>
      <c r="H183" s="73"/>
    </row>
    <row r="184" spans="2:8" ht="14.5" customHeight="1">
      <c r="B184" s="76">
        <v>10</v>
      </c>
      <c r="C184" s="72"/>
      <c r="D184" s="73"/>
      <c r="F184" s="76">
        <v>10</v>
      </c>
      <c r="G184" s="72"/>
      <c r="H184" s="73"/>
    </row>
    <row r="185" spans="2:8" ht="14.5" customHeight="1">
      <c r="B185" s="76">
        <v>11</v>
      </c>
      <c r="C185" s="72"/>
      <c r="D185" s="73"/>
      <c r="F185" s="76">
        <v>11</v>
      </c>
      <c r="G185" s="72"/>
      <c r="H185" s="73"/>
    </row>
    <row r="186" spans="2:8" ht="14.5" customHeight="1">
      <c r="B186" s="76">
        <v>12</v>
      </c>
      <c r="C186" s="72"/>
      <c r="D186" s="73"/>
      <c r="F186" s="76">
        <v>12</v>
      </c>
      <c r="G186" s="72"/>
      <c r="H186" s="73"/>
    </row>
    <row r="187" spans="2:8" ht="14.5" customHeight="1">
      <c r="B187" s="76">
        <v>13</v>
      </c>
      <c r="C187" s="72"/>
      <c r="D187" s="73"/>
      <c r="F187" s="76">
        <v>13</v>
      </c>
      <c r="G187" s="72"/>
      <c r="H187" s="73"/>
    </row>
    <row r="188" spans="2:8" ht="14.5" customHeight="1">
      <c r="B188" s="76">
        <v>14</v>
      </c>
      <c r="C188" s="72"/>
      <c r="D188" s="73"/>
      <c r="F188" s="76">
        <v>14</v>
      </c>
      <c r="G188" s="72"/>
      <c r="H188" s="73"/>
    </row>
    <row r="189" spans="2:8" ht="14.5" customHeight="1">
      <c r="B189" s="76">
        <v>15</v>
      </c>
      <c r="C189" s="72"/>
      <c r="D189" s="73"/>
      <c r="F189" s="76">
        <v>15</v>
      </c>
      <c r="G189" s="72"/>
      <c r="H189" s="73"/>
    </row>
    <row r="190" spans="2:8" ht="14.5" customHeight="1">
      <c r="B190" s="76">
        <v>16</v>
      </c>
      <c r="C190" s="72"/>
      <c r="D190" s="73"/>
      <c r="F190" s="76">
        <v>16</v>
      </c>
      <c r="G190" s="72"/>
      <c r="H190" s="73"/>
    </row>
    <row r="191" spans="2:8" ht="14.5" customHeight="1">
      <c r="B191" s="76">
        <v>17</v>
      </c>
      <c r="C191" s="72"/>
      <c r="D191" s="73"/>
      <c r="F191" s="76">
        <v>17</v>
      </c>
      <c r="G191" s="72"/>
      <c r="H191" s="73"/>
    </row>
    <row r="192" spans="2:8" ht="14.5" customHeight="1">
      <c r="B192" s="76">
        <v>18</v>
      </c>
      <c r="C192" s="72"/>
      <c r="D192" s="73"/>
      <c r="F192" s="76">
        <v>18</v>
      </c>
      <c r="G192" s="72"/>
      <c r="H192" s="73"/>
    </row>
    <row r="193" spans="2:8" ht="14.5" customHeight="1">
      <c r="B193" s="76">
        <v>19</v>
      </c>
      <c r="C193" s="72"/>
      <c r="D193" s="73"/>
      <c r="F193" s="76">
        <v>19</v>
      </c>
      <c r="G193" s="72"/>
      <c r="H193" s="73"/>
    </row>
    <row r="194" spans="2:8" ht="14.5" customHeight="1">
      <c r="B194" s="76">
        <v>20</v>
      </c>
      <c r="C194" s="72"/>
      <c r="D194" s="73"/>
      <c r="F194" s="76">
        <v>20</v>
      </c>
      <c r="G194" s="72"/>
      <c r="H194" s="73"/>
    </row>
    <row r="195" spans="2:8" ht="14.5" customHeight="1">
      <c r="B195" s="76">
        <v>21</v>
      </c>
      <c r="C195" s="70"/>
      <c r="D195" s="71"/>
      <c r="F195" s="76">
        <v>21</v>
      </c>
      <c r="G195" s="70"/>
      <c r="H195" s="71"/>
    </row>
    <row r="196" spans="2:8" ht="14.5" customHeight="1" thickBot="1"/>
    <row r="197" spans="2:8" ht="19" thickBot="1">
      <c r="B197" s="61"/>
      <c r="C197" s="62" t="s">
        <v>671</v>
      </c>
      <c r="D197" s="63"/>
      <c r="F197" s="61"/>
      <c r="G197" s="62" t="s">
        <v>672</v>
      </c>
      <c r="H197" s="63"/>
    </row>
    <row r="198" spans="2:8" ht="16" thickBot="1">
      <c r="B198" s="65" t="s">
        <v>555</v>
      </c>
      <c r="C198" s="66" t="s">
        <v>21</v>
      </c>
      <c r="D198" s="68" t="s">
        <v>194</v>
      </c>
      <c r="F198" s="65" t="s">
        <v>555</v>
      </c>
      <c r="G198" s="66" t="s">
        <v>21</v>
      </c>
      <c r="H198" s="68" t="s">
        <v>194</v>
      </c>
    </row>
    <row r="199" spans="2:8" ht="14.5" customHeight="1">
      <c r="B199" s="69">
        <v>1</v>
      </c>
      <c r="C199" s="70" t="s">
        <v>433</v>
      </c>
      <c r="D199" s="71" t="s">
        <v>1334</v>
      </c>
      <c r="F199" s="69">
        <v>1</v>
      </c>
      <c r="G199" s="70" t="s">
        <v>546</v>
      </c>
      <c r="H199" s="71" t="s">
        <v>1340</v>
      </c>
    </row>
    <row r="200" spans="2:8" ht="14.5" customHeight="1">
      <c r="B200" s="76">
        <v>2</v>
      </c>
      <c r="C200" s="72" t="s">
        <v>231</v>
      </c>
      <c r="D200" s="73" t="s">
        <v>1336</v>
      </c>
      <c r="F200" s="76">
        <v>2</v>
      </c>
      <c r="G200" s="72" t="s">
        <v>536</v>
      </c>
      <c r="H200" s="73" t="s">
        <v>1348</v>
      </c>
    </row>
    <row r="201" spans="2:8" ht="14.5" customHeight="1">
      <c r="B201" s="76">
        <v>3</v>
      </c>
      <c r="C201" s="72" t="s">
        <v>456</v>
      </c>
      <c r="D201" s="73" t="s">
        <v>1337</v>
      </c>
      <c r="F201" s="76">
        <v>3</v>
      </c>
      <c r="G201" s="72" t="s">
        <v>516</v>
      </c>
      <c r="H201" s="73" t="s">
        <v>1350</v>
      </c>
    </row>
    <row r="202" spans="2:8" ht="14.5" customHeight="1">
      <c r="B202" s="76">
        <v>4</v>
      </c>
      <c r="C202" s="72" t="s">
        <v>438</v>
      </c>
      <c r="D202" s="73" t="s">
        <v>1338</v>
      </c>
      <c r="F202" s="76">
        <v>4</v>
      </c>
      <c r="G202" s="72"/>
      <c r="H202" s="73"/>
    </row>
    <row r="203" spans="2:8" ht="14.5" customHeight="1">
      <c r="B203" s="76">
        <v>5</v>
      </c>
      <c r="C203" s="72" t="s">
        <v>1257</v>
      </c>
      <c r="D203" s="73" t="s">
        <v>1339</v>
      </c>
      <c r="F203" s="76">
        <v>5</v>
      </c>
      <c r="G203" s="72"/>
      <c r="H203" s="73"/>
    </row>
    <row r="204" spans="2:8" ht="14.5" customHeight="1">
      <c r="B204" s="76">
        <v>6</v>
      </c>
      <c r="C204" s="72" t="s">
        <v>233</v>
      </c>
      <c r="D204" s="73" t="s">
        <v>1341</v>
      </c>
      <c r="F204" s="76">
        <v>6</v>
      </c>
      <c r="G204" s="72"/>
      <c r="H204" s="73"/>
    </row>
    <row r="205" spans="2:8" ht="14.5" customHeight="1">
      <c r="B205" s="76">
        <v>7</v>
      </c>
      <c r="C205" s="72" t="s">
        <v>598</v>
      </c>
      <c r="D205" s="73" t="s">
        <v>1342</v>
      </c>
      <c r="F205" s="76">
        <v>7</v>
      </c>
      <c r="G205" s="72"/>
      <c r="H205" s="73"/>
    </row>
    <row r="206" spans="2:8" ht="14.5" customHeight="1">
      <c r="B206" s="76">
        <v>8</v>
      </c>
      <c r="C206" s="72" t="s">
        <v>461</v>
      </c>
      <c r="D206" s="73" t="s">
        <v>1344</v>
      </c>
      <c r="F206" s="76">
        <v>8</v>
      </c>
      <c r="G206" s="72"/>
      <c r="H206" s="73"/>
    </row>
    <row r="207" spans="2:8" ht="14.5" customHeight="1">
      <c r="B207" s="76">
        <v>9</v>
      </c>
      <c r="C207" s="72" t="s">
        <v>452</v>
      </c>
      <c r="D207" s="73" t="s">
        <v>1345</v>
      </c>
      <c r="F207" s="76">
        <v>9</v>
      </c>
      <c r="G207" s="72"/>
      <c r="H207" s="73"/>
    </row>
    <row r="208" spans="2:8" ht="14.5" customHeight="1">
      <c r="B208" s="69">
        <v>10</v>
      </c>
      <c r="C208" s="70" t="s">
        <v>1265</v>
      </c>
      <c r="D208" s="71" t="s">
        <v>1346</v>
      </c>
      <c r="F208" s="69">
        <v>10</v>
      </c>
      <c r="G208" s="70"/>
      <c r="H208" s="71"/>
    </row>
    <row r="209" spans="2:8" ht="14.5" customHeight="1">
      <c r="B209" s="76">
        <v>11</v>
      </c>
      <c r="C209" s="72"/>
      <c r="D209" s="73"/>
      <c r="F209" s="76">
        <v>11</v>
      </c>
      <c r="G209" s="72"/>
      <c r="H209" s="73"/>
    </row>
    <row r="210" spans="2:8" ht="14.5" customHeight="1">
      <c r="B210" s="76">
        <v>12</v>
      </c>
      <c r="C210" s="72"/>
      <c r="D210" s="73"/>
      <c r="F210" s="76">
        <v>12</v>
      </c>
      <c r="G210" s="72"/>
      <c r="H210" s="73"/>
    </row>
    <row r="211" spans="2:8" ht="14.5" customHeight="1">
      <c r="B211" s="76">
        <v>13</v>
      </c>
      <c r="C211" s="72"/>
      <c r="D211" s="73"/>
      <c r="F211" s="76">
        <v>13</v>
      </c>
      <c r="G211" s="72"/>
      <c r="H211" s="73"/>
    </row>
    <row r="212" spans="2:8" ht="14.5" customHeight="1">
      <c r="B212" s="76">
        <v>14</v>
      </c>
      <c r="C212" s="72"/>
      <c r="D212" s="73"/>
      <c r="F212" s="76">
        <v>14</v>
      </c>
      <c r="G212" s="72"/>
      <c r="H212" s="73"/>
    </row>
    <row r="213" spans="2:8" ht="14.5" customHeight="1">
      <c r="B213" s="76">
        <v>15</v>
      </c>
      <c r="C213" s="72"/>
      <c r="D213" s="73"/>
      <c r="F213" s="76">
        <v>15</v>
      </c>
      <c r="G213" s="72"/>
      <c r="H213" s="73"/>
    </row>
    <row r="214" spans="2:8" ht="14.5" customHeight="1">
      <c r="B214" s="76">
        <v>16</v>
      </c>
      <c r="C214" s="72"/>
      <c r="D214" s="73"/>
      <c r="F214" s="76">
        <v>16</v>
      </c>
      <c r="G214" s="72"/>
      <c r="H214" s="73"/>
    </row>
    <row r="215" spans="2:8" ht="14.5" customHeight="1">
      <c r="B215" s="76">
        <v>17</v>
      </c>
      <c r="C215" s="72"/>
      <c r="D215" s="73"/>
      <c r="F215" s="76">
        <v>17</v>
      </c>
      <c r="G215" s="72"/>
      <c r="H215" s="73"/>
    </row>
    <row r="216" spans="2:8" ht="14.5" customHeight="1">
      <c r="B216" s="76">
        <v>18</v>
      </c>
      <c r="C216" s="72"/>
      <c r="D216" s="73"/>
      <c r="F216" s="76">
        <v>18</v>
      </c>
      <c r="G216" s="72"/>
      <c r="H216" s="73"/>
    </row>
    <row r="217" spans="2:8" ht="14.5" customHeight="1">
      <c r="B217" s="76">
        <v>19</v>
      </c>
      <c r="C217" s="72"/>
      <c r="D217" s="73"/>
      <c r="F217" s="76">
        <v>19</v>
      </c>
      <c r="G217" s="72"/>
      <c r="H217" s="73"/>
    </row>
    <row r="218" spans="2:8" ht="14.5" customHeight="1">
      <c r="B218" s="76">
        <v>20</v>
      </c>
      <c r="C218" s="72"/>
      <c r="D218" s="73"/>
      <c r="F218" s="76">
        <v>20</v>
      </c>
      <c r="G218" s="72"/>
      <c r="H218" s="73"/>
    </row>
    <row r="219" spans="2:8" ht="14.5" customHeight="1" thickBot="1"/>
    <row r="220" spans="2:8" ht="19" thickBot="1">
      <c r="B220" s="61"/>
      <c r="C220" s="62" t="s">
        <v>674</v>
      </c>
      <c r="D220" s="63"/>
      <c r="F220" s="61"/>
      <c r="G220" s="62" t="s">
        <v>673</v>
      </c>
      <c r="H220" s="63"/>
    </row>
    <row r="221" spans="2:8" ht="16" thickBot="1">
      <c r="B221" s="65" t="s">
        <v>555</v>
      </c>
      <c r="C221" s="66" t="s">
        <v>21</v>
      </c>
      <c r="D221" s="68" t="s">
        <v>194</v>
      </c>
      <c r="F221" s="65" t="s">
        <v>555</v>
      </c>
      <c r="G221" s="66" t="s">
        <v>21</v>
      </c>
      <c r="H221" s="68" t="s">
        <v>194</v>
      </c>
    </row>
    <row r="222" spans="2:8" ht="14.5" customHeight="1">
      <c r="B222" s="69">
        <v>1</v>
      </c>
      <c r="C222" s="70" t="s">
        <v>1363</v>
      </c>
      <c r="D222" s="71" t="s">
        <v>1349</v>
      </c>
      <c r="F222" s="69">
        <v>1</v>
      </c>
      <c r="G222" s="70"/>
      <c r="H222" s="71"/>
    </row>
    <row r="223" spans="2:8" ht="14.5" customHeight="1">
      <c r="B223" s="76">
        <v>2</v>
      </c>
      <c r="C223" s="72" t="s">
        <v>1362</v>
      </c>
      <c r="D223" s="73" t="s">
        <v>1351</v>
      </c>
      <c r="F223" s="76">
        <v>2</v>
      </c>
      <c r="G223" s="72"/>
      <c r="H223" s="73"/>
    </row>
    <row r="224" spans="2:8" ht="14.5" customHeight="1">
      <c r="B224" s="76">
        <v>3</v>
      </c>
      <c r="C224" s="72" t="s">
        <v>1361</v>
      </c>
      <c r="D224" s="73" t="s">
        <v>1352</v>
      </c>
      <c r="F224" s="76">
        <v>3</v>
      </c>
      <c r="G224" s="72"/>
      <c r="H224" s="73"/>
    </row>
    <row r="225" spans="2:8" ht="14.5" customHeight="1">
      <c r="B225" s="76">
        <v>4</v>
      </c>
      <c r="C225" s="72"/>
      <c r="D225" s="73"/>
      <c r="F225" s="76">
        <v>4</v>
      </c>
      <c r="G225" s="72"/>
      <c r="H225" s="73"/>
    </row>
    <row r="226" spans="2:8" ht="14.5" customHeight="1">
      <c r="B226" s="76">
        <v>5</v>
      </c>
      <c r="C226" s="72"/>
      <c r="D226" s="73"/>
      <c r="F226" s="76">
        <v>5</v>
      </c>
      <c r="G226" s="72"/>
      <c r="H226" s="73"/>
    </row>
    <row r="227" spans="2:8" ht="14.5" customHeight="1">
      <c r="B227" s="76">
        <v>6</v>
      </c>
      <c r="C227" s="72"/>
      <c r="D227" s="73"/>
      <c r="F227" s="76">
        <v>6</v>
      </c>
      <c r="G227" s="72"/>
      <c r="H227" s="73"/>
    </row>
    <row r="228" spans="2:8" ht="14.5" customHeight="1">
      <c r="B228" s="76">
        <v>7</v>
      </c>
      <c r="C228" s="72"/>
      <c r="D228" s="73"/>
      <c r="F228" s="76">
        <v>7</v>
      </c>
      <c r="G228" s="72"/>
      <c r="H228" s="73"/>
    </row>
    <row r="229" spans="2:8" ht="14.5" customHeight="1">
      <c r="B229" s="76">
        <v>8</v>
      </c>
      <c r="C229" s="72"/>
      <c r="D229" s="73"/>
      <c r="F229" s="76">
        <v>8</v>
      </c>
      <c r="G229" s="72"/>
      <c r="H229" s="73"/>
    </row>
    <row r="230" spans="2:8" ht="14.5" customHeight="1">
      <c r="B230" s="76">
        <v>9</v>
      </c>
      <c r="C230" s="72"/>
      <c r="D230" s="73"/>
      <c r="F230" s="76">
        <v>9</v>
      </c>
      <c r="G230" s="72"/>
      <c r="H230" s="73"/>
    </row>
    <row r="231" spans="2:8" ht="14.5" customHeight="1">
      <c r="B231" s="76">
        <v>10</v>
      </c>
      <c r="C231" s="72"/>
      <c r="D231" s="73"/>
      <c r="F231" s="76">
        <v>10</v>
      </c>
      <c r="G231" s="72"/>
      <c r="H231" s="73"/>
    </row>
    <row r="232" spans="2:8" ht="14.5" customHeight="1">
      <c r="B232" s="76">
        <v>11</v>
      </c>
      <c r="C232" s="72"/>
      <c r="D232" s="73"/>
      <c r="F232" s="76">
        <v>11</v>
      </c>
      <c r="G232" s="72"/>
      <c r="H232" s="73"/>
    </row>
    <row r="233" spans="2:8" ht="14.5" customHeight="1">
      <c r="B233" s="76">
        <v>12</v>
      </c>
      <c r="C233" s="72"/>
      <c r="D233" s="73"/>
      <c r="F233" s="76">
        <v>12</v>
      </c>
      <c r="G233" s="72"/>
      <c r="H233" s="73"/>
    </row>
    <row r="234" spans="2:8" ht="14.5" customHeight="1">
      <c r="B234" s="76">
        <v>13</v>
      </c>
      <c r="C234" s="72"/>
      <c r="D234" s="73"/>
      <c r="F234" s="76">
        <v>13</v>
      </c>
      <c r="G234" s="72"/>
      <c r="H234" s="73"/>
    </row>
    <row r="235" spans="2:8" ht="14.5" customHeight="1">
      <c r="B235" s="76">
        <v>14</v>
      </c>
      <c r="C235" s="72"/>
      <c r="D235" s="73"/>
      <c r="F235" s="76">
        <v>14</v>
      </c>
      <c r="G235" s="72"/>
      <c r="H235" s="73"/>
    </row>
    <row r="236" spans="2:8" ht="14.5" customHeight="1">
      <c r="B236" s="76">
        <v>15</v>
      </c>
      <c r="C236" s="72"/>
      <c r="D236" s="73"/>
      <c r="F236" s="76">
        <v>15</v>
      </c>
      <c r="G236" s="72"/>
      <c r="H236" s="73"/>
    </row>
  </sheetData>
  <pageMargins left="0.25" right="0.25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1:E102"/>
  <sheetViews>
    <sheetView workbookViewId="0">
      <selection activeCell="D3" sqref="D3"/>
    </sheetView>
  </sheetViews>
  <sheetFormatPr baseColWidth="10" defaultColWidth="8.83203125" defaultRowHeight="14" x14ac:dyDescent="0"/>
  <cols>
    <col min="1" max="1" width="5.6640625" style="16" bestFit="1" customWidth="1"/>
    <col min="2" max="2" width="10.5" bestFit="1" customWidth="1"/>
    <col min="3" max="3" width="21.6640625" bestFit="1" customWidth="1"/>
    <col min="4" max="4" width="5.6640625" style="11" bestFit="1" customWidth="1"/>
    <col min="5" max="5" width="13.83203125" bestFit="1" customWidth="1"/>
  </cols>
  <sheetData>
    <row r="1" spans="1:5" ht="15" thickBot="1">
      <c r="A1" s="32"/>
      <c r="B1" s="15" t="s">
        <v>242</v>
      </c>
      <c r="C1" s="14">
        <v>8</v>
      </c>
      <c r="D1" s="14"/>
      <c r="E1" s="33"/>
    </row>
    <row r="2" spans="1:5" ht="15" thickBot="1">
      <c r="A2" s="89" t="s">
        <v>2</v>
      </c>
      <c r="B2" s="12" t="s">
        <v>18</v>
      </c>
      <c r="C2" s="13" t="s">
        <v>21</v>
      </c>
      <c r="D2" s="91" t="s">
        <v>194</v>
      </c>
      <c r="E2" s="34" t="s">
        <v>657</v>
      </c>
    </row>
    <row r="3" spans="1:5">
      <c r="A3" s="90">
        <v>231</v>
      </c>
      <c r="B3" t="str">
        <f t="shared" ref="B3:B34" si="0">VLOOKUP($A3,Delt8,13-$C$1,FALSE)</f>
        <v>H08 1,0 km</v>
      </c>
      <c r="C3" t="str">
        <f t="shared" ref="C3:C34" si="1">VLOOKUP($A3,Delt8,14-$C$1,FALSE)</f>
        <v>Albin Pihlström</v>
      </c>
      <c r="D3" s="92" t="s">
        <v>1370</v>
      </c>
      <c r="E3" t="e">
        <f t="shared" ref="E3:E34" si="2">VLOOKUP($A3,Delt8,14,FALSE)</f>
        <v>#REF!</v>
      </c>
    </row>
    <row r="4" spans="1:5">
      <c r="A4" s="90">
        <v>210</v>
      </c>
      <c r="B4" t="str">
        <f t="shared" si="0"/>
        <v>H08 1,0 km</v>
      </c>
      <c r="C4" t="str">
        <f t="shared" si="1"/>
        <v>Axel Krysén</v>
      </c>
      <c r="D4" s="92" t="s">
        <v>1371</v>
      </c>
      <c r="E4" t="e">
        <f t="shared" si="2"/>
        <v>#REF!</v>
      </c>
    </row>
    <row r="5" spans="1:5">
      <c r="A5" s="90">
        <v>247</v>
      </c>
      <c r="B5" t="str">
        <f t="shared" si="0"/>
        <v>H08 1,0 km</v>
      </c>
      <c r="C5" t="str">
        <f t="shared" si="1"/>
        <v>Hilding Malmkvist</v>
      </c>
      <c r="D5" s="92" t="s">
        <v>1372</v>
      </c>
      <c r="E5" t="e">
        <f t="shared" si="2"/>
        <v>#REF!</v>
      </c>
    </row>
    <row r="6" spans="1:5">
      <c r="A6" s="90">
        <v>244</v>
      </c>
      <c r="B6" t="str">
        <f t="shared" si="0"/>
        <v xml:space="preserve">D08 1,0 km </v>
      </c>
      <c r="C6" t="str">
        <f t="shared" si="1"/>
        <v>Rebecka Larson</v>
      </c>
      <c r="D6" s="92" t="s">
        <v>1373</v>
      </c>
      <c r="E6" t="e">
        <f t="shared" si="2"/>
        <v>#REF!</v>
      </c>
    </row>
    <row r="7" spans="1:5">
      <c r="A7" s="90">
        <v>203</v>
      </c>
      <c r="B7" t="str">
        <f t="shared" si="0"/>
        <v xml:space="preserve">D08 1,0 km </v>
      </c>
      <c r="C7" t="str">
        <f t="shared" si="1"/>
        <v>Emma Nordqvist</v>
      </c>
      <c r="D7" s="92" t="s">
        <v>1374</v>
      </c>
      <c r="E7" t="e">
        <f t="shared" si="2"/>
        <v>#REF!</v>
      </c>
    </row>
    <row r="8" spans="1:5">
      <c r="A8" s="90">
        <v>240</v>
      </c>
      <c r="B8" t="str">
        <f t="shared" si="0"/>
        <v>H08 1,0 km</v>
      </c>
      <c r="C8" t="str">
        <f t="shared" si="1"/>
        <v>Juan Sanchez</v>
      </c>
      <c r="D8" s="92" t="s">
        <v>1375</v>
      </c>
      <c r="E8" t="e">
        <f t="shared" si="2"/>
        <v>#REF!</v>
      </c>
    </row>
    <row r="9" spans="1:5">
      <c r="A9" s="90">
        <v>242</v>
      </c>
      <c r="B9" t="str">
        <f t="shared" si="0"/>
        <v xml:space="preserve">D08 1,0 km </v>
      </c>
      <c r="C9" t="str">
        <f t="shared" si="1"/>
        <v>Ella Eklöv</v>
      </c>
      <c r="D9" s="92" t="s">
        <v>1376</v>
      </c>
      <c r="E9" t="e">
        <f t="shared" si="2"/>
        <v>#REF!</v>
      </c>
    </row>
    <row r="10" spans="1:5">
      <c r="A10" s="90">
        <v>201</v>
      </c>
      <c r="B10" t="str">
        <f t="shared" si="0"/>
        <v>H08 1,0 km</v>
      </c>
      <c r="C10" t="str">
        <f t="shared" si="1"/>
        <v>Melker Falk Johansson</v>
      </c>
      <c r="D10" s="92" t="s">
        <v>1377</v>
      </c>
      <c r="E10" t="e">
        <f t="shared" si="2"/>
        <v>#REF!</v>
      </c>
    </row>
    <row r="11" spans="1:5">
      <c r="A11" s="90">
        <v>225</v>
      </c>
      <c r="B11" t="str">
        <f t="shared" si="0"/>
        <v xml:space="preserve">D08 1,0 km </v>
      </c>
      <c r="C11" t="str">
        <f t="shared" si="1"/>
        <v>Villemo Karlsson</v>
      </c>
      <c r="D11" s="92" t="s">
        <v>1378</v>
      </c>
      <c r="E11" t="e">
        <f t="shared" si="2"/>
        <v>#REF!</v>
      </c>
    </row>
    <row r="12" spans="1:5">
      <c r="A12" s="90">
        <v>208</v>
      </c>
      <c r="B12" t="str">
        <f t="shared" si="0"/>
        <v xml:space="preserve">D08 1,0 km </v>
      </c>
      <c r="C12" t="str">
        <f t="shared" si="1"/>
        <v>Saga Johansson</v>
      </c>
      <c r="D12" s="92" t="s">
        <v>1379</v>
      </c>
      <c r="E12" t="e">
        <f t="shared" si="2"/>
        <v>#REF!</v>
      </c>
    </row>
    <row r="13" spans="1:5">
      <c r="A13" s="90">
        <v>213</v>
      </c>
      <c r="B13" t="str">
        <f t="shared" si="0"/>
        <v>H08 1,0 km</v>
      </c>
      <c r="C13" t="str">
        <f t="shared" si="1"/>
        <v>Simon Ungsgård</v>
      </c>
      <c r="D13" s="92" t="s">
        <v>1380</v>
      </c>
      <c r="E13" t="e">
        <f t="shared" si="2"/>
        <v>#REF!</v>
      </c>
    </row>
    <row r="14" spans="1:5">
      <c r="A14" s="90">
        <v>218</v>
      </c>
      <c r="B14" t="str">
        <f t="shared" si="0"/>
        <v xml:space="preserve">D08 1,0 km </v>
      </c>
      <c r="C14" t="str">
        <f t="shared" si="1"/>
        <v>Willma Hellquist</v>
      </c>
      <c r="D14" s="92" t="s">
        <v>1380</v>
      </c>
      <c r="E14" t="e">
        <f t="shared" si="2"/>
        <v>#REF!</v>
      </c>
    </row>
    <row r="15" spans="1:5">
      <c r="A15" s="90">
        <v>220</v>
      </c>
      <c r="B15" t="str">
        <f t="shared" si="0"/>
        <v xml:space="preserve">D08 1,0 km </v>
      </c>
      <c r="C15" t="str">
        <f t="shared" si="1"/>
        <v>Freja Magnusson</v>
      </c>
      <c r="D15" s="92" t="s">
        <v>1381</v>
      </c>
      <c r="E15" t="e">
        <f t="shared" si="2"/>
        <v>#REF!</v>
      </c>
    </row>
    <row r="16" spans="1:5">
      <c r="A16" s="90">
        <v>226</v>
      </c>
      <c r="B16" t="str">
        <f t="shared" si="0"/>
        <v>H08 1,0 km</v>
      </c>
      <c r="C16" t="str">
        <f t="shared" si="1"/>
        <v>Liam Petnook</v>
      </c>
      <c r="D16" s="92" t="s">
        <v>1382</v>
      </c>
      <c r="E16" t="e">
        <f t="shared" si="2"/>
        <v>#REF!</v>
      </c>
    </row>
    <row r="17" spans="1:5">
      <c r="A17" s="90">
        <v>215</v>
      </c>
      <c r="B17" t="str">
        <f t="shared" si="0"/>
        <v xml:space="preserve">H10 1,5 km </v>
      </c>
      <c r="C17" t="str">
        <f t="shared" si="1"/>
        <v>Gustav Einarsson</v>
      </c>
      <c r="D17" s="92" t="s">
        <v>1383</v>
      </c>
      <c r="E17" t="e">
        <f t="shared" si="2"/>
        <v>#REF!</v>
      </c>
    </row>
    <row r="18" spans="1:5">
      <c r="A18" s="90">
        <v>219</v>
      </c>
      <c r="B18" t="str">
        <f t="shared" si="0"/>
        <v xml:space="preserve">D08 1,0 km </v>
      </c>
      <c r="C18" t="str">
        <f t="shared" si="1"/>
        <v>Celine Kramer</v>
      </c>
      <c r="D18" s="92" t="s">
        <v>1383</v>
      </c>
      <c r="E18" t="e">
        <f t="shared" si="2"/>
        <v>#REF!</v>
      </c>
    </row>
    <row r="19" spans="1:5">
      <c r="A19" s="90">
        <v>207</v>
      </c>
      <c r="B19" t="str">
        <f t="shared" si="0"/>
        <v xml:space="preserve">H10 1,5 km </v>
      </c>
      <c r="C19" t="str">
        <f t="shared" si="1"/>
        <v>Rasmus Eriksson</v>
      </c>
      <c r="D19" s="92" t="s">
        <v>1383</v>
      </c>
      <c r="E19" t="e">
        <f t="shared" si="2"/>
        <v>#REF!</v>
      </c>
    </row>
    <row r="20" spans="1:5">
      <c r="A20" s="90">
        <v>227</v>
      </c>
      <c r="B20" t="str">
        <f t="shared" si="0"/>
        <v>D12 2,5 km</v>
      </c>
      <c r="C20" t="str">
        <f t="shared" si="1"/>
        <v>Alicia Bergkvist</v>
      </c>
      <c r="D20" s="92" t="s">
        <v>1384</v>
      </c>
      <c r="E20" t="e">
        <f t="shared" si="2"/>
        <v>#REF!</v>
      </c>
    </row>
    <row r="21" spans="1:5">
      <c r="A21" s="90">
        <v>214</v>
      </c>
      <c r="B21" t="str">
        <f t="shared" si="0"/>
        <v xml:space="preserve">D08 1,0 km </v>
      </c>
      <c r="C21" t="str">
        <f t="shared" si="1"/>
        <v>Malva Johansson</v>
      </c>
      <c r="D21" s="92" t="s">
        <v>1385</v>
      </c>
      <c r="E21" t="e">
        <f t="shared" si="2"/>
        <v>#REF!</v>
      </c>
    </row>
    <row r="22" spans="1:5">
      <c r="A22" s="90">
        <v>212</v>
      </c>
      <c r="B22" t="str">
        <f t="shared" si="0"/>
        <v>H08 1,0 km</v>
      </c>
      <c r="C22" t="str">
        <f t="shared" si="1"/>
        <v>André Bergkvist</v>
      </c>
      <c r="D22" s="92" t="s">
        <v>1386</v>
      </c>
      <c r="E22" t="e">
        <f t="shared" si="2"/>
        <v>#REF!</v>
      </c>
    </row>
    <row r="23" spans="1:5">
      <c r="A23" s="90">
        <v>222</v>
      </c>
      <c r="B23" t="str">
        <f t="shared" si="0"/>
        <v>H08 1,0 km</v>
      </c>
      <c r="C23" t="str">
        <f t="shared" si="1"/>
        <v>Gustav Holmgren</v>
      </c>
      <c r="D23" s="92" t="s">
        <v>1387</v>
      </c>
      <c r="E23" t="e">
        <f t="shared" si="2"/>
        <v>#REF!</v>
      </c>
    </row>
    <row r="24" spans="1:5">
      <c r="A24" s="90">
        <v>224</v>
      </c>
      <c r="B24" t="str">
        <f t="shared" si="0"/>
        <v xml:space="preserve">D10 1,5 km </v>
      </c>
      <c r="C24" t="str">
        <f t="shared" si="1"/>
        <v>Tilda Karlsson</v>
      </c>
      <c r="D24" s="92" t="s">
        <v>1320</v>
      </c>
      <c r="E24" t="e">
        <f t="shared" si="2"/>
        <v>#REF!</v>
      </c>
    </row>
    <row r="25" spans="1:5">
      <c r="A25" s="90">
        <v>230</v>
      </c>
      <c r="B25" t="str">
        <f t="shared" si="0"/>
        <v xml:space="preserve">D10 1,5 km </v>
      </c>
      <c r="C25" t="str">
        <f t="shared" si="1"/>
        <v>Sofia Monk</v>
      </c>
      <c r="D25" s="92" t="s">
        <v>1388</v>
      </c>
      <c r="E25" t="e">
        <f t="shared" si="2"/>
        <v>#REF!</v>
      </c>
    </row>
    <row r="26" spans="1:5">
      <c r="A26" s="90">
        <v>216</v>
      </c>
      <c r="B26" t="str">
        <f t="shared" si="0"/>
        <v xml:space="preserve">D10 1,5 km </v>
      </c>
      <c r="C26" t="str">
        <f t="shared" si="1"/>
        <v>Natalia Alman</v>
      </c>
      <c r="D26" s="92" t="s">
        <v>1389</v>
      </c>
      <c r="E26" t="e">
        <f t="shared" si="2"/>
        <v>#REF!</v>
      </c>
    </row>
    <row r="27" spans="1:5">
      <c r="A27" s="90">
        <v>236</v>
      </c>
      <c r="B27" t="str">
        <f t="shared" si="0"/>
        <v>H12 2,5 km</v>
      </c>
      <c r="C27" t="str">
        <f t="shared" si="1"/>
        <v>Albin Augustsson</v>
      </c>
      <c r="D27" s="92" t="s">
        <v>1390</v>
      </c>
      <c r="E27" t="e">
        <f t="shared" si="2"/>
        <v>#REF!</v>
      </c>
    </row>
    <row r="28" spans="1:5">
      <c r="A28" s="90">
        <v>221</v>
      </c>
      <c r="B28" t="str">
        <f t="shared" si="0"/>
        <v xml:space="preserve">H10 1,5 km </v>
      </c>
      <c r="C28" t="str">
        <f t="shared" si="1"/>
        <v>Sven Holmgren</v>
      </c>
      <c r="D28" s="92" t="s">
        <v>1391</v>
      </c>
      <c r="E28" t="e">
        <f t="shared" si="2"/>
        <v>#REF!</v>
      </c>
    </row>
    <row r="29" spans="1:5">
      <c r="A29" s="90">
        <v>243</v>
      </c>
      <c r="B29" t="str">
        <f t="shared" si="0"/>
        <v xml:space="preserve">H10 1,5 km </v>
      </c>
      <c r="C29" t="str">
        <f t="shared" si="1"/>
        <v>Albin Andersson</v>
      </c>
      <c r="D29" s="92" t="s">
        <v>1392</v>
      </c>
      <c r="E29" t="e">
        <f t="shared" si="2"/>
        <v>#REF!</v>
      </c>
    </row>
    <row r="30" spans="1:5">
      <c r="A30" s="90">
        <v>245</v>
      </c>
      <c r="B30" t="str">
        <f t="shared" si="0"/>
        <v>H12 2,5 km</v>
      </c>
      <c r="C30" t="str">
        <f t="shared" si="1"/>
        <v>Daniel Salinas</v>
      </c>
      <c r="D30" s="92" t="s">
        <v>1393</v>
      </c>
      <c r="E30" t="e">
        <f t="shared" si="2"/>
        <v>#REF!</v>
      </c>
    </row>
    <row r="31" spans="1:5">
      <c r="A31" s="90">
        <v>241</v>
      </c>
      <c r="B31" t="str">
        <f t="shared" si="0"/>
        <v>D12 2,5 km</v>
      </c>
      <c r="C31" t="str">
        <f t="shared" si="1"/>
        <v>Alma Jönsén</v>
      </c>
      <c r="D31" s="92" t="s">
        <v>1394</v>
      </c>
      <c r="E31" t="e">
        <f t="shared" si="2"/>
        <v>#REF!</v>
      </c>
    </row>
    <row r="32" spans="1:5">
      <c r="A32" s="90">
        <v>227</v>
      </c>
      <c r="B32" t="str">
        <f t="shared" si="0"/>
        <v>D12 2,5 km</v>
      </c>
      <c r="C32" t="str">
        <f t="shared" si="1"/>
        <v>Alicia Bergkvist</v>
      </c>
      <c r="D32" s="92" t="s">
        <v>1395</v>
      </c>
      <c r="E32" t="e">
        <f t="shared" si="2"/>
        <v>#REF!</v>
      </c>
    </row>
    <row r="33" spans="1:5">
      <c r="A33" s="90">
        <v>211</v>
      </c>
      <c r="B33" t="str">
        <f t="shared" si="0"/>
        <v>H16 5 km</v>
      </c>
      <c r="C33" t="str">
        <f t="shared" si="1"/>
        <v>Erik Einarsson</v>
      </c>
      <c r="D33" s="92" t="s">
        <v>1396</v>
      </c>
      <c r="E33" t="e">
        <f t="shared" si="2"/>
        <v>#REF!</v>
      </c>
    </row>
    <row r="34" spans="1:5">
      <c r="A34" s="90">
        <v>217</v>
      </c>
      <c r="B34" t="str">
        <f t="shared" si="0"/>
        <v>H17 5/9 km</v>
      </c>
      <c r="C34" t="str">
        <f t="shared" si="1"/>
        <v>Magnus Einarsson</v>
      </c>
      <c r="D34" s="92" t="s">
        <v>1397</v>
      </c>
      <c r="E34" t="e">
        <f t="shared" si="2"/>
        <v>#REF!</v>
      </c>
    </row>
    <row r="35" spans="1:5">
      <c r="A35" s="90">
        <v>206</v>
      </c>
      <c r="B35" t="str">
        <f t="shared" ref="B35:B66" si="3">VLOOKUP($A35,Delt8,13-$C$1,FALSE)</f>
        <v>H17 5/9 km</v>
      </c>
      <c r="C35" t="str">
        <f t="shared" ref="C35:C66" si="4">VLOOKUP($A35,Delt8,14-$C$1,FALSE)</f>
        <v>Jan Eriksson</v>
      </c>
      <c r="D35" s="92" t="s">
        <v>1398</v>
      </c>
      <c r="E35" t="e">
        <f t="shared" ref="E35:E66" si="5">VLOOKUP($A35,Delt8,14,FALSE)</f>
        <v>#REF!</v>
      </c>
    </row>
    <row r="36" spans="1:5">
      <c r="A36" s="90">
        <v>238</v>
      </c>
      <c r="B36" t="str">
        <f t="shared" si="3"/>
        <v>H17 5/9 km</v>
      </c>
      <c r="C36" t="str">
        <f t="shared" si="4"/>
        <v>Johan Halvarsson</v>
      </c>
      <c r="D36" s="92" t="s">
        <v>1399</v>
      </c>
      <c r="E36" t="e">
        <f t="shared" si="5"/>
        <v>#REF!</v>
      </c>
    </row>
    <row r="37" spans="1:5">
      <c r="A37" s="90">
        <v>223</v>
      </c>
      <c r="B37" t="str">
        <f t="shared" si="3"/>
        <v>H17 5/9 km</v>
      </c>
      <c r="C37" t="str">
        <f t="shared" si="4"/>
        <v>Simon Lewerentz</v>
      </c>
      <c r="D37" s="92" t="s">
        <v>1400</v>
      </c>
      <c r="E37" t="e">
        <f t="shared" si="5"/>
        <v>#REF!</v>
      </c>
    </row>
    <row r="38" spans="1:5">
      <c r="A38" s="90">
        <v>234</v>
      </c>
      <c r="B38" t="str">
        <f t="shared" si="3"/>
        <v>H17 5/9 km</v>
      </c>
      <c r="C38" t="str">
        <f t="shared" si="4"/>
        <v>Daniel Hellquist</v>
      </c>
      <c r="D38" s="92" t="s">
        <v>1401</v>
      </c>
      <c r="E38" t="e">
        <f t="shared" si="5"/>
        <v>#REF!</v>
      </c>
    </row>
    <row r="39" spans="1:5">
      <c r="A39" s="90">
        <v>233</v>
      </c>
      <c r="B39" t="str">
        <f t="shared" si="3"/>
        <v>D17 5/9 km</v>
      </c>
      <c r="C39" t="str">
        <f t="shared" si="4"/>
        <v>Karin Augustsson</v>
      </c>
      <c r="D39" s="92" t="s">
        <v>1402</v>
      </c>
      <c r="E39" t="e">
        <f t="shared" si="5"/>
        <v>#REF!</v>
      </c>
    </row>
    <row r="40" spans="1:5">
      <c r="A40" s="90">
        <v>205</v>
      </c>
      <c r="B40" t="str">
        <f t="shared" si="3"/>
        <v>H16 5 km</v>
      </c>
      <c r="C40" t="str">
        <f t="shared" si="4"/>
        <v>Jonathan Hinz-Eriksson</v>
      </c>
      <c r="D40" s="92" t="s">
        <v>1403</v>
      </c>
      <c r="E40" t="e">
        <f t="shared" si="5"/>
        <v>#REF!</v>
      </c>
    </row>
    <row r="41" spans="1:5">
      <c r="A41" s="90">
        <v>229</v>
      </c>
      <c r="B41" t="str">
        <f t="shared" si="3"/>
        <v>H17 5/9 km</v>
      </c>
      <c r="C41" t="str">
        <f t="shared" si="4"/>
        <v>Jonas Jönsen</v>
      </c>
      <c r="D41" s="92" t="s">
        <v>1404</v>
      </c>
      <c r="E41" t="e">
        <f t="shared" si="5"/>
        <v>#REF!</v>
      </c>
    </row>
    <row r="42" spans="1:5">
      <c r="A42" s="90">
        <v>239</v>
      </c>
      <c r="B42" t="str">
        <f t="shared" si="3"/>
        <v>H17 5/9 km</v>
      </c>
      <c r="C42" t="str">
        <f t="shared" si="4"/>
        <v>Robert Magnusson</v>
      </c>
      <c r="D42" s="92" t="s">
        <v>1405</v>
      </c>
      <c r="E42" t="e">
        <f t="shared" si="5"/>
        <v>#REF!</v>
      </c>
    </row>
    <row r="43" spans="1:5">
      <c r="A43" s="90">
        <v>228</v>
      </c>
      <c r="B43" t="str">
        <f t="shared" si="3"/>
        <v>D17 5/9 km</v>
      </c>
      <c r="C43" t="str">
        <f t="shared" si="4"/>
        <v>Charlotta Mellegård</v>
      </c>
      <c r="D43" s="92" t="s">
        <v>1406</v>
      </c>
      <c r="E43" t="e">
        <f t="shared" si="5"/>
        <v>#REF!</v>
      </c>
    </row>
    <row r="44" spans="1:5">
      <c r="A44" s="90">
        <v>235</v>
      </c>
      <c r="B44" t="str">
        <f t="shared" si="3"/>
        <v>H17 5/9 km</v>
      </c>
      <c r="C44" t="str">
        <f t="shared" si="4"/>
        <v>Magnus Lindström</v>
      </c>
      <c r="D44" s="92" t="s">
        <v>1407</v>
      </c>
      <c r="E44" t="e">
        <f t="shared" si="5"/>
        <v>#REF!</v>
      </c>
    </row>
    <row r="45" spans="1:5">
      <c r="A45" s="90">
        <v>232</v>
      </c>
      <c r="B45" t="str">
        <f t="shared" si="3"/>
        <v>H16 5 km</v>
      </c>
      <c r="C45" t="str">
        <f t="shared" si="4"/>
        <v>Wille Pihlström</v>
      </c>
      <c r="D45" s="92" t="s">
        <v>1408</v>
      </c>
      <c r="E45" t="e">
        <f t="shared" si="5"/>
        <v>#REF!</v>
      </c>
    </row>
    <row r="46" spans="1:5">
      <c r="A46" s="90">
        <v>246</v>
      </c>
      <c r="B46" t="str">
        <f t="shared" si="3"/>
        <v>D17 5/9 km</v>
      </c>
      <c r="C46" t="str">
        <f t="shared" si="4"/>
        <v>Helen Salinas</v>
      </c>
      <c r="D46" s="92" t="s">
        <v>1409</v>
      </c>
      <c r="E46" t="e">
        <f t="shared" si="5"/>
        <v>#REF!</v>
      </c>
    </row>
    <row r="47" spans="1:5">
      <c r="A47" s="90">
        <v>248</v>
      </c>
      <c r="B47" t="str">
        <f t="shared" si="3"/>
        <v>H17 5/9 km</v>
      </c>
      <c r="C47" t="str">
        <f t="shared" si="4"/>
        <v>Marcus Malmqvist</v>
      </c>
      <c r="D47" s="92" t="s">
        <v>1410</v>
      </c>
      <c r="E47" t="e">
        <f t="shared" si="5"/>
        <v>#REF!</v>
      </c>
    </row>
    <row r="48" spans="1:5">
      <c r="A48" s="90">
        <v>209</v>
      </c>
      <c r="B48" t="str">
        <f t="shared" si="3"/>
        <v>H17 5/9 km</v>
      </c>
      <c r="C48" t="str">
        <f t="shared" si="4"/>
        <v>Björn Mannerstedt</v>
      </c>
      <c r="D48" s="92" t="s">
        <v>1411</v>
      </c>
      <c r="E48" t="e">
        <f t="shared" si="5"/>
        <v>#REF!</v>
      </c>
    </row>
    <row r="49" spans="1:5">
      <c r="A49" s="90">
        <v>204</v>
      </c>
      <c r="B49" t="str">
        <f t="shared" si="3"/>
        <v>H17 5/9 km</v>
      </c>
      <c r="C49" t="str">
        <f t="shared" si="4"/>
        <v>Jan Nordqvist</v>
      </c>
      <c r="D49" s="92" t="s">
        <v>1412</v>
      </c>
      <c r="E49" t="e">
        <f t="shared" si="5"/>
        <v>#REF!</v>
      </c>
    </row>
    <row r="50" spans="1:5">
      <c r="A50" s="90"/>
      <c r="B50" t="e">
        <f t="shared" si="3"/>
        <v>#N/A</v>
      </c>
      <c r="C50" t="e">
        <f t="shared" si="4"/>
        <v>#N/A</v>
      </c>
      <c r="D50" s="92"/>
      <c r="E50" t="e">
        <f t="shared" si="5"/>
        <v>#N/A</v>
      </c>
    </row>
    <row r="51" spans="1:5">
      <c r="A51" s="90"/>
      <c r="B51" t="e">
        <f t="shared" si="3"/>
        <v>#N/A</v>
      </c>
      <c r="C51" t="e">
        <f t="shared" si="4"/>
        <v>#N/A</v>
      </c>
      <c r="D51" s="92"/>
      <c r="E51" t="e">
        <f t="shared" si="5"/>
        <v>#N/A</v>
      </c>
    </row>
    <row r="52" spans="1:5">
      <c r="A52" s="90"/>
      <c r="B52" t="e">
        <f t="shared" si="3"/>
        <v>#N/A</v>
      </c>
      <c r="C52" t="e">
        <f t="shared" si="4"/>
        <v>#N/A</v>
      </c>
      <c r="D52" s="92"/>
      <c r="E52" t="e">
        <f t="shared" si="5"/>
        <v>#N/A</v>
      </c>
    </row>
    <row r="53" spans="1:5">
      <c r="A53" s="90"/>
      <c r="B53" t="e">
        <f t="shared" si="3"/>
        <v>#N/A</v>
      </c>
      <c r="C53" t="e">
        <f t="shared" si="4"/>
        <v>#N/A</v>
      </c>
      <c r="D53" s="92"/>
      <c r="E53" t="e">
        <f t="shared" si="5"/>
        <v>#N/A</v>
      </c>
    </row>
    <row r="54" spans="1:5">
      <c r="A54" s="90"/>
      <c r="B54" t="e">
        <f t="shared" si="3"/>
        <v>#N/A</v>
      </c>
      <c r="C54" t="e">
        <f t="shared" si="4"/>
        <v>#N/A</v>
      </c>
      <c r="D54" s="92"/>
      <c r="E54" t="e">
        <f t="shared" si="5"/>
        <v>#N/A</v>
      </c>
    </row>
    <row r="55" spans="1:5">
      <c r="A55" s="90"/>
      <c r="B55" t="e">
        <f t="shared" si="3"/>
        <v>#N/A</v>
      </c>
      <c r="C55" t="e">
        <f t="shared" si="4"/>
        <v>#N/A</v>
      </c>
      <c r="D55" s="92"/>
      <c r="E55" t="e">
        <f t="shared" si="5"/>
        <v>#N/A</v>
      </c>
    </row>
    <row r="56" spans="1:5">
      <c r="A56" s="90"/>
      <c r="B56" t="e">
        <f t="shared" si="3"/>
        <v>#N/A</v>
      </c>
      <c r="C56" t="e">
        <f t="shared" si="4"/>
        <v>#N/A</v>
      </c>
      <c r="D56" s="92"/>
      <c r="E56" t="e">
        <f t="shared" si="5"/>
        <v>#N/A</v>
      </c>
    </row>
    <row r="57" spans="1:5">
      <c r="A57" s="90"/>
      <c r="B57" t="e">
        <f t="shared" si="3"/>
        <v>#N/A</v>
      </c>
      <c r="C57" t="e">
        <f t="shared" si="4"/>
        <v>#N/A</v>
      </c>
      <c r="D57" s="92"/>
      <c r="E57" t="e">
        <f t="shared" si="5"/>
        <v>#N/A</v>
      </c>
    </row>
    <row r="58" spans="1:5">
      <c r="A58" s="90"/>
      <c r="B58" t="e">
        <f t="shared" si="3"/>
        <v>#N/A</v>
      </c>
      <c r="C58" t="e">
        <f t="shared" si="4"/>
        <v>#N/A</v>
      </c>
      <c r="D58" s="92"/>
      <c r="E58" t="e">
        <f t="shared" si="5"/>
        <v>#N/A</v>
      </c>
    </row>
    <row r="59" spans="1:5">
      <c r="A59" s="90"/>
      <c r="B59" t="e">
        <f t="shared" si="3"/>
        <v>#N/A</v>
      </c>
      <c r="C59" t="e">
        <f t="shared" si="4"/>
        <v>#N/A</v>
      </c>
      <c r="D59" s="92"/>
      <c r="E59" t="e">
        <f t="shared" si="5"/>
        <v>#N/A</v>
      </c>
    </row>
    <row r="60" spans="1:5">
      <c r="A60" s="90"/>
      <c r="B60" t="e">
        <f t="shared" si="3"/>
        <v>#N/A</v>
      </c>
      <c r="C60" t="e">
        <f t="shared" si="4"/>
        <v>#N/A</v>
      </c>
      <c r="D60" s="92"/>
      <c r="E60" t="e">
        <f t="shared" si="5"/>
        <v>#N/A</v>
      </c>
    </row>
    <row r="61" spans="1:5">
      <c r="A61" s="90"/>
      <c r="B61" t="e">
        <f t="shared" si="3"/>
        <v>#N/A</v>
      </c>
      <c r="C61" t="e">
        <f t="shared" si="4"/>
        <v>#N/A</v>
      </c>
      <c r="D61" s="92"/>
      <c r="E61" t="e">
        <f t="shared" si="5"/>
        <v>#N/A</v>
      </c>
    </row>
    <row r="62" spans="1:5">
      <c r="A62" s="90"/>
      <c r="B62" t="e">
        <f t="shared" si="3"/>
        <v>#N/A</v>
      </c>
      <c r="C62" t="e">
        <f t="shared" si="4"/>
        <v>#N/A</v>
      </c>
      <c r="D62" s="92"/>
      <c r="E62" t="e">
        <f t="shared" si="5"/>
        <v>#N/A</v>
      </c>
    </row>
    <row r="63" spans="1:5">
      <c r="A63" s="90"/>
      <c r="B63" t="e">
        <f t="shared" si="3"/>
        <v>#N/A</v>
      </c>
      <c r="C63" t="e">
        <f t="shared" si="4"/>
        <v>#N/A</v>
      </c>
      <c r="D63" s="92"/>
      <c r="E63" t="e">
        <f t="shared" si="5"/>
        <v>#N/A</v>
      </c>
    </row>
    <row r="64" spans="1:5">
      <c r="A64" s="90"/>
      <c r="B64" t="e">
        <f t="shared" si="3"/>
        <v>#N/A</v>
      </c>
      <c r="C64" t="e">
        <f t="shared" si="4"/>
        <v>#N/A</v>
      </c>
      <c r="D64" s="92"/>
      <c r="E64" t="e">
        <f t="shared" si="5"/>
        <v>#N/A</v>
      </c>
    </row>
    <row r="65" spans="1:5">
      <c r="A65" s="90"/>
      <c r="B65" t="e">
        <f t="shared" si="3"/>
        <v>#N/A</v>
      </c>
      <c r="C65" t="e">
        <f t="shared" si="4"/>
        <v>#N/A</v>
      </c>
      <c r="D65" s="92"/>
      <c r="E65" t="e">
        <f t="shared" si="5"/>
        <v>#N/A</v>
      </c>
    </row>
    <row r="66" spans="1:5">
      <c r="A66" s="90"/>
      <c r="B66" t="e">
        <f t="shared" si="3"/>
        <v>#N/A</v>
      </c>
      <c r="C66" t="e">
        <f t="shared" si="4"/>
        <v>#N/A</v>
      </c>
      <c r="D66" s="92"/>
      <c r="E66" t="e">
        <f t="shared" si="5"/>
        <v>#N/A</v>
      </c>
    </row>
    <row r="67" spans="1:5">
      <c r="A67" s="90"/>
      <c r="B67" t="e">
        <f t="shared" ref="B67:B102" si="6">VLOOKUP($A67,Delt8,13-$C$1,FALSE)</f>
        <v>#N/A</v>
      </c>
      <c r="C67" t="e">
        <f t="shared" ref="C67:C102" si="7">VLOOKUP($A67,Delt8,14-$C$1,FALSE)</f>
        <v>#N/A</v>
      </c>
      <c r="D67" s="92"/>
      <c r="E67" t="e">
        <f t="shared" ref="E67:E102" si="8">VLOOKUP($A67,Delt8,14,FALSE)</f>
        <v>#N/A</v>
      </c>
    </row>
    <row r="68" spans="1:5">
      <c r="A68" s="90"/>
      <c r="B68" t="e">
        <f t="shared" si="6"/>
        <v>#N/A</v>
      </c>
      <c r="C68" t="e">
        <f t="shared" si="7"/>
        <v>#N/A</v>
      </c>
      <c r="D68" s="92"/>
      <c r="E68" t="e">
        <f t="shared" si="8"/>
        <v>#N/A</v>
      </c>
    </row>
    <row r="69" spans="1:5">
      <c r="A69" s="90"/>
      <c r="B69" t="e">
        <f t="shared" si="6"/>
        <v>#N/A</v>
      </c>
      <c r="C69" t="e">
        <f t="shared" si="7"/>
        <v>#N/A</v>
      </c>
      <c r="D69" s="92"/>
      <c r="E69" t="e">
        <f t="shared" si="8"/>
        <v>#N/A</v>
      </c>
    </row>
    <row r="70" spans="1:5">
      <c r="A70" s="90"/>
      <c r="B70" t="e">
        <f t="shared" si="6"/>
        <v>#N/A</v>
      </c>
      <c r="C70" t="e">
        <f t="shared" si="7"/>
        <v>#N/A</v>
      </c>
      <c r="D70" s="92"/>
      <c r="E70" t="e">
        <f t="shared" si="8"/>
        <v>#N/A</v>
      </c>
    </row>
    <row r="71" spans="1:5">
      <c r="A71" s="90"/>
      <c r="B71" t="e">
        <f t="shared" si="6"/>
        <v>#N/A</v>
      </c>
      <c r="C71" t="e">
        <f t="shared" si="7"/>
        <v>#N/A</v>
      </c>
      <c r="D71" s="92"/>
      <c r="E71" t="e">
        <f t="shared" si="8"/>
        <v>#N/A</v>
      </c>
    </row>
    <row r="72" spans="1:5">
      <c r="A72" s="90"/>
      <c r="B72" t="e">
        <f t="shared" si="6"/>
        <v>#N/A</v>
      </c>
      <c r="C72" t="e">
        <f t="shared" si="7"/>
        <v>#N/A</v>
      </c>
      <c r="D72" s="92"/>
      <c r="E72" t="e">
        <f t="shared" si="8"/>
        <v>#N/A</v>
      </c>
    </row>
    <row r="73" spans="1:5">
      <c r="A73" s="90"/>
      <c r="B73" t="e">
        <f t="shared" si="6"/>
        <v>#N/A</v>
      </c>
      <c r="C73" t="e">
        <f t="shared" si="7"/>
        <v>#N/A</v>
      </c>
      <c r="D73" s="92"/>
      <c r="E73" t="e">
        <f t="shared" si="8"/>
        <v>#N/A</v>
      </c>
    </row>
    <row r="74" spans="1:5">
      <c r="A74" s="90"/>
      <c r="B74" t="e">
        <f t="shared" si="6"/>
        <v>#N/A</v>
      </c>
      <c r="C74" t="e">
        <f t="shared" si="7"/>
        <v>#N/A</v>
      </c>
      <c r="D74" s="92"/>
      <c r="E74" t="e">
        <f t="shared" si="8"/>
        <v>#N/A</v>
      </c>
    </row>
    <row r="75" spans="1:5">
      <c r="A75" s="90"/>
      <c r="B75" t="e">
        <f t="shared" si="6"/>
        <v>#N/A</v>
      </c>
      <c r="C75" t="e">
        <f t="shared" si="7"/>
        <v>#N/A</v>
      </c>
      <c r="D75" s="92"/>
      <c r="E75" t="e">
        <f t="shared" si="8"/>
        <v>#N/A</v>
      </c>
    </row>
    <row r="76" spans="1:5">
      <c r="A76" s="90"/>
      <c r="B76" t="e">
        <f t="shared" si="6"/>
        <v>#N/A</v>
      </c>
      <c r="C76" t="e">
        <f t="shared" si="7"/>
        <v>#N/A</v>
      </c>
      <c r="D76" s="92"/>
      <c r="E76" t="e">
        <f t="shared" si="8"/>
        <v>#N/A</v>
      </c>
    </row>
    <row r="77" spans="1:5">
      <c r="A77" s="90"/>
      <c r="B77" t="e">
        <f t="shared" si="6"/>
        <v>#N/A</v>
      </c>
      <c r="C77" t="e">
        <f t="shared" si="7"/>
        <v>#N/A</v>
      </c>
      <c r="D77" s="92"/>
      <c r="E77" t="e">
        <f t="shared" si="8"/>
        <v>#N/A</v>
      </c>
    </row>
    <row r="78" spans="1:5">
      <c r="A78" s="90"/>
      <c r="B78" t="e">
        <f t="shared" si="6"/>
        <v>#N/A</v>
      </c>
      <c r="C78" t="e">
        <f t="shared" si="7"/>
        <v>#N/A</v>
      </c>
      <c r="D78" s="92"/>
      <c r="E78" t="e">
        <f t="shared" si="8"/>
        <v>#N/A</v>
      </c>
    </row>
    <row r="79" spans="1:5">
      <c r="A79" s="90"/>
      <c r="B79" t="e">
        <f t="shared" si="6"/>
        <v>#N/A</v>
      </c>
      <c r="C79" t="e">
        <f t="shared" si="7"/>
        <v>#N/A</v>
      </c>
      <c r="D79" s="92"/>
      <c r="E79" t="e">
        <f t="shared" si="8"/>
        <v>#N/A</v>
      </c>
    </row>
    <row r="80" spans="1:5">
      <c r="A80" s="90"/>
      <c r="B80" t="e">
        <f t="shared" si="6"/>
        <v>#N/A</v>
      </c>
      <c r="C80" t="e">
        <f t="shared" si="7"/>
        <v>#N/A</v>
      </c>
      <c r="D80" s="92"/>
      <c r="E80" t="e">
        <f t="shared" si="8"/>
        <v>#N/A</v>
      </c>
    </row>
    <row r="81" spans="1:5">
      <c r="A81" s="90"/>
      <c r="B81" t="e">
        <f t="shared" si="6"/>
        <v>#N/A</v>
      </c>
      <c r="C81" t="e">
        <f t="shared" si="7"/>
        <v>#N/A</v>
      </c>
      <c r="D81" s="92"/>
      <c r="E81" t="e">
        <f t="shared" si="8"/>
        <v>#N/A</v>
      </c>
    </row>
    <row r="82" spans="1:5">
      <c r="A82" s="90"/>
      <c r="B82" t="e">
        <f t="shared" si="6"/>
        <v>#N/A</v>
      </c>
      <c r="C82" t="e">
        <f t="shared" si="7"/>
        <v>#N/A</v>
      </c>
      <c r="D82" s="92"/>
      <c r="E82" t="e">
        <f t="shared" si="8"/>
        <v>#N/A</v>
      </c>
    </row>
    <row r="83" spans="1:5">
      <c r="A83" s="90"/>
      <c r="B83" t="e">
        <f t="shared" si="6"/>
        <v>#N/A</v>
      </c>
      <c r="C83" t="e">
        <f t="shared" si="7"/>
        <v>#N/A</v>
      </c>
      <c r="D83" s="92"/>
      <c r="E83" t="e">
        <f t="shared" si="8"/>
        <v>#N/A</v>
      </c>
    </row>
    <row r="84" spans="1:5">
      <c r="A84" s="90"/>
      <c r="B84" t="e">
        <f t="shared" si="6"/>
        <v>#N/A</v>
      </c>
      <c r="C84" t="e">
        <f t="shared" si="7"/>
        <v>#N/A</v>
      </c>
      <c r="D84" s="92"/>
      <c r="E84" t="e">
        <f t="shared" si="8"/>
        <v>#N/A</v>
      </c>
    </row>
    <row r="85" spans="1:5">
      <c r="A85" s="90"/>
      <c r="B85" t="e">
        <f t="shared" si="6"/>
        <v>#N/A</v>
      </c>
      <c r="C85" t="e">
        <f t="shared" si="7"/>
        <v>#N/A</v>
      </c>
      <c r="D85" s="92"/>
      <c r="E85" t="e">
        <f t="shared" si="8"/>
        <v>#N/A</v>
      </c>
    </row>
    <row r="86" spans="1:5">
      <c r="A86" s="90"/>
      <c r="B86" t="e">
        <f t="shared" si="6"/>
        <v>#N/A</v>
      </c>
      <c r="C86" t="e">
        <f t="shared" si="7"/>
        <v>#N/A</v>
      </c>
      <c r="D86" s="92"/>
      <c r="E86" t="e">
        <f t="shared" si="8"/>
        <v>#N/A</v>
      </c>
    </row>
    <row r="87" spans="1:5">
      <c r="A87" s="90"/>
      <c r="B87" t="e">
        <f t="shared" si="6"/>
        <v>#N/A</v>
      </c>
      <c r="C87" t="e">
        <f t="shared" si="7"/>
        <v>#N/A</v>
      </c>
      <c r="D87" s="92"/>
      <c r="E87" t="e">
        <f t="shared" si="8"/>
        <v>#N/A</v>
      </c>
    </row>
    <row r="88" spans="1:5">
      <c r="A88" s="90"/>
      <c r="B88" t="e">
        <f t="shared" si="6"/>
        <v>#N/A</v>
      </c>
      <c r="C88" t="e">
        <f t="shared" si="7"/>
        <v>#N/A</v>
      </c>
      <c r="D88" s="92"/>
      <c r="E88" t="e">
        <f t="shared" si="8"/>
        <v>#N/A</v>
      </c>
    </row>
    <row r="89" spans="1:5">
      <c r="A89" s="90"/>
      <c r="B89" t="e">
        <f t="shared" si="6"/>
        <v>#N/A</v>
      </c>
      <c r="C89" t="e">
        <f t="shared" si="7"/>
        <v>#N/A</v>
      </c>
      <c r="D89" s="92"/>
      <c r="E89" t="e">
        <f t="shared" si="8"/>
        <v>#N/A</v>
      </c>
    </row>
    <row r="90" spans="1:5">
      <c r="A90" s="90"/>
      <c r="B90" t="e">
        <f t="shared" si="6"/>
        <v>#N/A</v>
      </c>
      <c r="C90" t="e">
        <f t="shared" si="7"/>
        <v>#N/A</v>
      </c>
      <c r="D90" s="92"/>
      <c r="E90" t="e">
        <f t="shared" si="8"/>
        <v>#N/A</v>
      </c>
    </row>
    <row r="91" spans="1:5">
      <c r="A91" s="90"/>
      <c r="B91" t="e">
        <f t="shared" si="6"/>
        <v>#N/A</v>
      </c>
      <c r="C91" t="e">
        <f t="shared" si="7"/>
        <v>#N/A</v>
      </c>
      <c r="D91" s="92"/>
      <c r="E91" t="e">
        <f t="shared" si="8"/>
        <v>#N/A</v>
      </c>
    </row>
    <row r="92" spans="1:5">
      <c r="A92" s="90"/>
      <c r="B92" t="e">
        <f t="shared" si="6"/>
        <v>#N/A</v>
      </c>
      <c r="C92" t="e">
        <f t="shared" si="7"/>
        <v>#N/A</v>
      </c>
      <c r="D92" s="92"/>
      <c r="E92" t="e">
        <f t="shared" si="8"/>
        <v>#N/A</v>
      </c>
    </row>
    <row r="93" spans="1:5">
      <c r="A93" s="90"/>
      <c r="B93" t="e">
        <f t="shared" si="6"/>
        <v>#N/A</v>
      </c>
      <c r="C93" t="e">
        <f t="shared" si="7"/>
        <v>#N/A</v>
      </c>
      <c r="D93" s="92"/>
      <c r="E93" t="e">
        <f t="shared" si="8"/>
        <v>#N/A</v>
      </c>
    </row>
    <row r="94" spans="1:5">
      <c r="A94" s="90"/>
      <c r="B94" t="e">
        <f t="shared" si="6"/>
        <v>#N/A</v>
      </c>
      <c r="C94" t="e">
        <f t="shared" si="7"/>
        <v>#N/A</v>
      </c>
      <c r="D94" s="92"/>
      <c r="E94" t="e">
        <f t="shared" si="8"/>
        <v>#N/A</v>
      </c>
    </row>
    <row r="95" spans="1:5">
      <c r="A95" s="90"/>
      <c r="B95" t="e">
        <f t="shared" si="6"/>
        <v>#N/A</v>
      </c>
      <c r="C95" t="e">
        <f t="shared" si="7"/>
        <v>#N/A</v>
      </c>
      <c r="D95" s="92"/>
      <c r="E95" t="e">
        <f t="shared" si="8"/>
        <v>#N/A</v>
      </c>
    </row>
    <row r="96" spans="1:5">
      <c r="A96" s="90"/>
      <c r="B96" t="e">
        <f t="shared" si="6"/>
        <v>#N/A</v>
      </c>
      <c r="C96" t="e">
        <f t="shared" si="7"/>
        <v>#N/A</v>
      </c>
      <c r="D96" s="92"/>
      <c r="E96" t="e">
        <f t="shared" si="8"/>
        <v>#N/A</v>
      </c>
    </row>
    <row r="97" spans="1:5">
      <c r="A97" s="90"/>
      <c r="B97" t="e">
        <f t="shared" si="6"/>
        <v>#N/A</v>
      </c>
      <c r="C97" t="e">
        <f t="shared" si="7"/>
        <v>#N/A</v>
      </c>
      <c r="D97" s="93"/>
      <c r="E97" t="e">
        <f t="shared" si="8"/>
        <v>#N/A</v>
      </c>
    </row>
    <row r="98" spans="1:5">
      <c r="A98" s="90"/>
      <c r="B98" t="e">
        <f t="shared" si="6"/>
        <v>#N/A</v>
      </c>
      <c r="C98" t="e">
        <f t="shared" si="7"/>
        <v>#N/A</v>
      </c>
      <c r="D98" s="93"/>
      <c r="E98" t="e">
        <f t="shared" si="8"/>
        <v>#N/A</v>
      </c>
    </row>
    <row r="99" spans="1:5">
      <c r="A99" s="90"/>
      <c r="B99" t="e">
        <f t="shared" si="6"/>
        <v>#N/A</v>
      </c>
      <c r="C99" t="e">
        <f t="shared" si="7"/>
        <v>#N/A</v>
      </c>
      <c r="D99" s="93"/>
      <c r="E99" t="e">
        <f t="shared" si="8"/>
        <v>#N/A</v>
      </c>
    </row>
    <row r="100" spans="1:5">
      <c r="A100" s="90"/>
      <c r="B100" t="e">
        <f t="shared" si="6"/>
        <v>#N/A</v>
      </c>
      <c r="C100" t="e">
        <f t="shared" si="7"/>
        <v>#N/A</v>
      </c>
      <c r="D100" s="93"/>
      <c r="E100" t="e">
        <f t="shared" si="8"/>
        <v>#N/A</v>
      </c>
    </row>
    <row r="101" spans="1:5">
      <c r="A101" s="90"/>
      <c r="B101" t="e">
        <f t="shared" si="6"/>
        <v>#N/A</v>
      </c>
      <c r="C101" t="e">
        <f t="shared" si="7"/>
        <v>#N/A</v>
      </c>
      <c r="D101" s="93"/>
      <c r="E101" t="e">
        <f t="shared" si="8"/>
        <v>#N/A</v>
      </c>
    </row>
    <row r="102" spans="1:5">
      <c r="A102" s="90"/>
      <c r="B102" t="e">
        <f t="shared" si="6"/>
        <v>#N/A</v>
      </c>
      <c r="C102" t="e">
        <f t="shared" si="7"/>
        <v>#N/A</v>
      </c>
      <c r="D102" s="93"/>
      <c r="E102" t="e">
        <f t="shared" si="8"/>
        <v>#N/A</v>
      </c>
    </row>
  </sheetData>
  <autoFilter ref="A2:E102"/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topLeftCell="A4" workbookViewId="0">
      <selection activeCell="D15" sqref="D15"/>
    </sheetView>
  </sheetViews>
  <sheetFormatPr baseColWidth="10" defaultColWidth="9.6640625" defaultRowHeight="13" x14ac:dyDescent="0"/>
  <cols>
    <col min="1" max="2" width="9.6640625" style="4"/>
    <col min="3" max="3" width="12.5" style="4" customWidth="1"/>
    <col min="4" max="4" width="44.5" style="4" customWidth="1"/>
    <col min="5" max="5" width="9.6640625" style="4"/>
    <col min="6" max="6" width="48.33203125" style="4" bestFit="1" customWidth="1"/>
    <col min="7" max="16384" width="9.6640625" style="4"/>
  </cols>
  <sheetData>
    <row r="1" spans="1:10" ht="18">
      <c r="A1" s="1" t="s">
        <v>0</v>
      </c>
      <c r="B1" s="1"/>
      <c r="C1" s="2"/>
      <c r="D1" s="3"/>
      <c r="E1" s="1"/>
      <c r="F1" s="1"/>
      <c r="G1" s="1"/>
      <c r="H1" s="1"/>
    </row>
    <row r="2" spans="1:10" ht="18">
      <c r="A2" s="1" t="s">
        <v>1</v>
      </c>
      <c r="B2" s="1"/>
      <c r="C2" s="2"/>
      <c r="D2" s="3"/>
      <c r="E2" s="1"/>
      <c r="F2" s="1"/>
      <c r="G2" s="1"/>
      <c r="H2" s="1"/>
    </row>
    <row r="3" spans="1:10" ht="18">
      <c r="A3" s="1"/>
      <c r="B3" s="1"/>
      <c r="C3" s="2"/>
      <c r="D3" s="3"/>
      <c r="E3" s="1"/>
      <c r="F3" s="1"/>
      <c r="G3" s="1"/>
      <c r="H3" s="1"/>
    </row>
    <row r="4" spans="1:10" ht="18">
      <c r="A4" s="1" t="s">
        <v>556</v>
      </c>
      <c r="B4" s="1"/>
      <c r="C4" s="2"/>
      <c r="D4" s="3"/>
      <c r="E4" s="1"/>
      <c r="F4" s="1"/>
      <c r="G4" s="1"/>
      <c r="H4" s="1"/>
    </row>
    <row r="5" spans="1:10" ht="18">
      <c r="A5" s="1"/>
      <c r="B5" s="1"/>
      <c r="C5" s="2"/>
      <c r="D5" s="3"/>
      <c r="E5" s="1"/>
      <c r="F5" s="1"/>
      <c r="G5" s="1"/>
      <c r="H5" s="1"/>
    </row>
    <row r="6" spans="1:10" ht="18">
      <c r="A6" s="1"/>
      <c r="B6" s="1"/>
      <c r="C6" s="2"/>
      <c r="D6" s="3"/>
      <c r="E6" s="1"/>
      <c r="F6" s="1"/>
      <c r="G6" s="1"/>
      <c r="H6" s="1"/>
    </row>
    <row r="7" spans="1:10" ht="18">
      <c r="A7" s="5" t="s">
        <v>2</v>
      </c>
      <c r="B7" s="6" t="s">
        <v>3</v>
      </c>
      <c r="C7" s="6"/>
      <c r="D7" s="6" t="s">
        <v>4</v>
      </c>
      <c r="E7" s="6" t="s">
        <v>676</v>
      </c>
      <c r="F7" s="7" t="s">
        <v>5</v>
      </c>
      <c r="G7" s="6" t="s">
        <v>677</v>
      </c>
      <c r="H7" s="6"/>
      <c r="I7" s="6"/>
      <c r="J7" s="6"/>
    </row>
    <row r="8" spans="1:10" ht="18">
      <c r="A8" s="8">
        <v>1</v>
      </c>
      <c r="B8" s="9">
        <v>42127</v>
      </c>
      <c r="C8" s="1"/>
      <c r="D8" s="102" t="s">
        <v>10</v>
      </c>
      <c r="E8" s="102"/>
      <c r="F8" s="104" t="s">
        <v>11</v>
      </c>
      <c r="G8" s="101" t="s">
        <v>678</v>
      </c>
      <c r="H8" s="102"/>
      <c r="I8" s="102"/>
      <c r="J8" s="102"/>
    </row>
    <row r="9" spans="1:10" ht="18">
      <c r="A9" s="8">
        <v>2</v>
      </c>
      <c r="B9" s="9">
        <v>42134</v>
      </c>
      <c r="C9" s="1"/>
      <c r="D9" s="102" t="s">
        <v>8</v>
      </c>
      <c r="E9" s="102" t="s">
        <v>679</v>
      </c>
      <c r="F9" s="104" t="s">
        <v>9</v>
      </c>
      <c r="G9" s="101" t="s">
        <v>680</v>
      </c>
      <c r="H9" s="102"/>
      <c r="I9" s="102"/>
      <c r="J9" s="102"/>
    </row>
    <row r="10" spans="1:10" ht="18">
      <c r="A10" s="8">
        <v>3</v>
      </c>
      <c r="B10" s="9">
        <v>42141</v>
      </c>
      <c r="C10" s="1"/>
      <c r="D10" s="102" t="s">
        <v>681</v>
      </c>
      <c r="E10" s="102" t="s">
        <v>682</v>
      </c>
      <c r="F10" s="104" t="s">
        <v>7</v>
      </c>
      <c r="G10" s="101" t="s">
        <v>683</v>
      </c>
      <c r="H10" s="102"/>
      <c r="I10" s="102"/>
      <c r="J10" s="102"/>
    </row>
    <row r="11" spans="1:10" ht="18">
      <c r="A11" s="8">
        <v>4</v>
      </c>
      <c r="B11" s="9">
        <v>42148</v>
      </c>
      <c r="C11" s="1"/>
      <c r="D11" s="102" t="s">
        <v>684</v>
      </c>
      <c r="E11" s="100"/>
      <c r="F11" s="103" t="s">
        <v>6</v>
      </c>
      <c r="G11" s="101" t="s">
        <v>685</v>
      </c>
      <c r="H11" s="102"/>
      <c r="I11" s="102"/>
      <c r="J11" s="102"/>
    </row>
    <row r="12" spans="1:10" ht="18">
      <c r="A12" s="8">
        <v>5</v>
      </c>
      <c r="B12" s="9">
        <v>42155</v>
      </c>
      <c r="C12" s="1"/>
      <c r="D12" s="102" t="s">
        <v>1415</v>
      </c>
      <c r="E12" s="102"/>
      <c r="F12" s="104" t="s">
        <v>1414</v>
      </c>
      <c r="G12" s="101" t="s">
        <v>687</v>
      </c>
      <c r="H12" s="102"/>
      <c r="I12" s="102"/>
      <c r="J12" s="101" t="s">
        <v>693</v>
      </c>
    </row>
    <row r="13" spans="1:10" ht="18">
      <c r="A13" s="8">
        <v>6</v>
      </c>
      <c r="B13" s="9">
        <v>42162</v>
      </c>
      <c r="C13" s="1"/>
      <c r="D13" s="102" t="s">
        <v>12</v>
      </c>
      <c r="E13" s="99"/>
      <c r="F13" s="105" t="s">
        <v>13</v>
      </c>
      <c r="G13" s="101" t="s">
        <v>688</v>
      </c>
      <c r="H13" s="102"/>
      <c r="I13" s="102"/>
      <c r="J13" s="102"/>
    </row>
    <row r="14" spans="1:10" ht="18">
      <c r="A14" s="8">
        <v>7</v>
      </c>
      <c r="B14" s="9">
        <v>42232</v>
      </c>
      <c r="C14" s="1"/>
      <c r="D14" s="102" t="s">
        <v>689</v>
      </c>
      <c r="E14" s="102"/>
      <c r="F14" s="107" t="s">
        <v>690</v>
      </c>
      <c r="G14" s="101" t="s">
        <v>691</v>
      </c>
      <c r="H14" s="102"/>
      <c r="I14" s="102"/>
      <c r="J14" s="102"/>
    </row>
    <row r="15" spans="1:10" ht="18">
      <c r="A15" s="8">
        <v>8</v>
      </c>
      <c r="B15" s="9">
        <v>42239</v>
      </c>
      <c r="C15" s="1"/>
      <c r="D15" s="102" t="s">
        <v>14</v>
      </c>
      <c r="E15" s="102"/>
      <c r="F15" s="104" t="s">
        <v>15</v>
      </c>
      <c r="G15" s="101" t="s">
        <v>692</v>
      </c>
      <c r="H15" s="102"/>
      <c r="I15" s="102"/>
      <c r="J15" s="102"/>
    </row>
    <row r="16" spans="1:10" ht="18">
      <c r="A16" s="8">
        <v>9</v>
      </c>
      <c r="B16" s="9">
        <v>42246</v>
      </c>
      <c r="C16" s="1"/>
      <c r="D16" s="102" t="s">
        <v>706</v>
      </c>
      <c r="E16" s="102"/>
      <c r="F16" s="104" t="s">
        <v>1416</v>
      </c>
      <c r="G16" s="101" t="s">
        <v>1417</v>
      </c>
      <c r="H16" s="102"/>
      <c r="I16" s="102"/>
      <c r="J16" s="102"/>
    </row>
    <row r="17" spans="1:10" ht="18">
      <c r="A17" s="8">
        <v>10</v>
      </c>
      <c r="B17" s="9">
        <v>42253</v>
      </c>
      <c r="C17" s="1"/>
      <c r="D17" s="102" t="s">
        <v>694</v>
      </c>
      <c r="E17" s="102"/>
      <c r="F17" s="104"/>
      <c r="G17" s="101" t="s">
        <v>695</v>
      </c>
      <c r="H17" s="102"/>
      <c r="I17" s="106"/>
      <c r="J17" s="102"/>
    </row>
    <row r="18" spans="1:10" ht="18">
      <c r="A18" s="8">
        <v>11</v>
      </c>
      <c r="B18" s="9">
        <v>42260</v>
      </c>
      <c r="C18" s="1"/>
      <c r="D18" s="102" t="s">
        <v>696</v>
      </c>
      <c r="E18" s="102" t="s">
        <v>697</v>
      </c>
      <c r="F18" s="104" t="s">
        <v>17</v>
      </c>
      <c r="G18" s="101" t="s">
        <v>698</v>
      </c>
      <c r="H18" s="102"/>
      <c r="I18" s="102"/>
      <c r="J18" s="102"/>
    </row>
    <row r="19" spans="1:10" ht="18">
      <c r="A19" s="1"/>
      <c r="B19" s="9"/>
      <c r="C19" s="1"/>
      <c r="D19" s="10"/>
      <c r="E19" s="1"/>
      <c r="F19" s="1"/>
      <c r="G19" s="1"/>
      <c r="H19" s="1"/>
    </row>
    <row r="20" spans="1:10" ht="18">
      <c r="A20" s="1"/>
      <c r="B20" s="1"/>
      <c r="C20" s="1"/>
      <c r="D20" s="10"/>
      <c r="E20" s="1"/>
      <c r="F20" s="1"/>
      <c r="G20" s="1"/>
      <c r="H20" s="1"/>
    </row>
  </sheetData>
  <conditionalFormatting sqref="E13">
    <cfRule type="cellIs" dxfId="0" priority="1" stopIfTrue="1" operator="lessThanOrEqual">
      <formula>0</formula>
    </cfRule>
  </conditionalFormatting>
  <hyperlinks>
    <hyperlink ref="G10" r:id="rId1"/>
    <hyperlink ref="G12" r:id="rId2"/>
    <hyperlink ref="G18" r:id="rId3"/>
    <hyperlink ref="G16" r:id="rId4"/>
    <hyperlink ref="G17" r:id="rId5"/>
    <hyperlink ref="G15" r:id="rId6"/>
    <hyperlink ref="G14" r:id="rId7"/>
    <hyperlink ref="G13" r:id="rId8"/>
    <hyperlink ref="G11" r:id="rId9"/>
    <hyperlink ref="J12" r:id="rId10"/>
    <hyperlink ref="G9" r:id="rId11"/>
    <hyperlink ref="G8" r:id="rId12"/>
  </hyperlink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B1:H236"/>
  <sheetViews>
    <sheetView topLeftCell="A165" workbookViewId="0">
      <selection activeCell="D200" sqref="D200"/>
    </sheetView>
  </sheetViews>
  <sheetFormatPr baseColWidth="10" defaultColWidth="9.6640625" defaultRowHeight="14.5" customHeight="1" x14ac:dyDescent="0"/>
  <cols>
    <col min="1" max="1" width="3.33203125" style="64" customWidth="1"/>
    <col min="2" max="2" width="4.1640625" style="74" customWidth="1"/>
    <col min="3" max="3" width="25.5" style="64" customWidth="1"/>
    <col min="4" max="4" width="9.5" style="75" customWidth="1"/>
    <col min="5" max="5" width="8.33203125" style="64" customWidth="1"/>
    <col min="6" max="6" width="4.1640625" style="74" customWidth="1"/>
    <col min="7" max="7" width="25.5" style="64" customWidth="1"/>
    <col min="8" max="8" width="9.5" style="75" customWidth="1"/>
    <col min="9" max="9" width="8.33203125" style="64" bestFit="1" customWidth="1"/>
    <col min="10" max="16384" width="9.6640625" style="64"/>
  </cols>
  <sheetData>
    <row r="1" spans="2:8" ht="19" thickBot="1">
      <c r="B1" s="61"/>
      <c r="C1" s="62" t="s">
        <v>571</v>
      </c>
      <c r="D1" s="63"/>
      <c r="F1" s="61"/>
      <c r="G1" s="62" t="s">
        <v>572</v>
      </c>
      <c r="H1" s="63"/>
    </row>
    <row r="2" spans="2:8" ht="16" thickBot="1">
      <c r="B2" s="65" t="s">
        <v>555</v>
      </c>
      <c r="C2" s="66" t="s">
        <v>21</v>
      </c>
      <c r="D2" s="67"/>
      <c r="F2" s="65" t="s">
        <v>555</v>
      </c>
      <c r="G2" s="66" t="s">
        <v>21</v>
      </c>
      <c r="H2" s="68"/>
    </row>
    <row r="3" spans="2:8" ht="14.5" customHeight="1">
      <c r="B3" s="69">
        <v>1</v>
      </c>
      <c r="C3" s="26" t="s">
        <v>24</v>
      </c>
      <c r="D3" s="71"/>
      <c r="F3" s="69">
        <v>1</v>
      </c>
      <c r="G3" s="26" t="s">
        <v>62</v>
      </c>
      <c r="H3" s="71"/>
    </row>
    <row r="4" spans="2:8" ht="14.5" customHeight="1">
      <c r="B4" s="69">
        <v>2</v>
      </c>
      <c r="C4" s="26" t="s">
        <v>25</v>
      </c>
      <c r="D4" s="71"/>
      <c r="F4" s="69">
        <v>2</v>
      </c>
      <c r="G4" s="26" t="s">
        <v>627</v>
      </c>
      <c r="H4" s="71"/>
    </row>
    <row r="5" spans="2:8" ht="14.5" customHeight="1">
      <c r="B5" s="69">
        <v>3</v>
      </c>
      <c r="C5" s="26" t="s">
        <v>613</v>
      </c>
      <c r="D5" s="71"/>
      <c r="F5" s="69">
        <v>3</v>
      </c>
      <c r="G5" s="26" t="s">
        <v>648</v>
      </c>
      <c r="H5" s="71"/>
    </row>
    <row r="6" spans="2:8" ht="14.5" customHeight="1">
      <c r="B6" s="69">
        <v>4</v>
      </c>
      <c r="C6" s="26" t="s">
        <v>31</v>
      </c>
      <c r="D6" s="71"/>
      <c r="F6" s="69">
        <v>4</v>
      </c>
      <c r="G6" s="26" t="s">
        <v>628</v>
      </c>
      <c r="H6" s="71"/>
    </row>
    <row r="7" spans="2:8" ht="14.5" customHeight="1">
      <c r="B7" s="69">
        <v>5</v>
      </c>
      <c r="C7" s="26" t="s">
        <v>30</v>
      </c>
      <c r="D7" s="71"/>
      <c r="F7" s="69">
        <v>5</v>
      </c>
      <c r="G7" s="26" t="s">
        <v>622</v>
      </c>
      <c r="H7" s="71"/>
    </row>
    <row r="8" spans="2:8" ht="14.5" customHeight="1">
      <c r="B8" s="69">
        <v>6</v>
      </c>
      <c r="C8" s="26" t="s">
        <v>33</v>
      </c>
      <c r="D8" s="71"/>
      <c r="F8" s="69">
        <v>6</v>
      </c>
      <c r="G8" s="26" t="s">
        <v>66</v>
      </c>
      <c r="H8" s="71"/>
    </row>
    <row r="9" spans="2:8" ht="14.5" customHeight="1">
      <c r="B9" s="69">
        <v>7</v>
      </c>
      <c r="C9" s="26" t="s">
        <v>35</v>
      </c>
      <c r="D9" s="71"/>
      <c r="F9" s="69">
        <v>7</v>
      </c>
      <c r="G9" s="26" t="s">
        <v>65</v>
      </c>
      <c r="H9" s="71"/>
    </row>
    <row r="10" spans="2:8" ht="14.5" customHeight="1">
      <c r="B10" s="69">
        <v>8</v>
      </c>
      <c r="C10" s="26" t="s">
        <v>609</v>
      </c>
      <c r="D10" s="71"/>
      <c r="F10" s="69">
        <v>8</v>
      </c>
      <c r="G10" s="26" t="s">
        <v>68</v>
      </c>
      <c r="H10" s="71"/>
    </row>
    <row r="11" spans="2:8" ht="14.5" customHeight="1">
      <c r="B11" s="69">
        <v>9</v>
      </c>
      <c r="C11" s="26" t="s">
        <v>1270</v>
      </c>
      <c r="D11" s="71"/>
      <c r="F11" s="69">
        <v>9</v>
      </c>
      <c r="G11" s="26" t="s">
        <v>1235</v>
      </c>
      <c r="H11" s="71"/>
    </row>
    <row r="12" spans="2:8" ht="14.5" customHeight="1">
      <c r="B12" s="69">
        <v>10</v>
      </c>
      <c r="C12" s="26" t="s">
        <v>41</v>
      </c>
      <c r="D12" s="71"/>
      <c r="F12" s="69">
        <v>10</v>
      </c>
      <c r="G12" s="26" t="s">
        <v>646</v>
      </c>
      <c r="H12" s="71"/>
    </row>
    <row r="13" spans="2:8" ht="14.5" customHeight="1">
      <c r="B13" s="69">
        <v>11</v>
      </c>
      <c r="C13" s="26" t="s">
        <v>42</v>
      </c>
      <c r="D13" s="71"/>
      <c r="F13" s="69">
        <v>11</v>
      </c>
      <c r="G13" s="26" t="s">
        <v>71</v>
      </c>
      <c r="H13" s="71"/>
    </row>
    <row r="14" spans="2:8" ht="14.5" customHeight="1">
      <c r="B14" s="69">
        <v>12</v>
      </c>
      <c r="C14" s="26" t="s">
        <v>1227</v>
      </c>
      <c r="D14" s="71"/>
      <c r="F14" s="69">
        <v>12</v>
      </c>
      <c r="G14" s="26" t="s">
        <v>77</v>
      </c>
      <c r="H14" s="71"/>
    </row>
    <row r="15" spans="2:8" ht="14.5" customHeight="1">
      <c r="B15" s="69">
        <v>13</v>
      </c>
      <c r="C15" s="26" t="s">
        <v>45</v>
      </c>
      <c r="D15" s="71"/>
      <c r="F15" s="69">
        <v>13</v>
      </c>
      <c r="G15" s="35" t="s">
        <v>79</v>
      </c>
      <c r="H15" s="71"/>
    </row>
    <row r="16" spans="2:8" ht="14.5" customHeight="1">
      <c r="B16" s="69">
        <v>14</v>
      </c>
      <c r="C16" s="26" t="s">
        <v>50</v>
      </c>
      <c r="D16" s="71"/>
      <c r="F16" s="69">
        <v>14</v>
      </c>
      <c r="G16" s="35" t="s">
        <v>626</v>
      </c>
      <c r="H16" s="71"/>
    </row>
    <row r="17" spans="2:8" ht="14.5" customHeight="1">
      <c r="B17" s="69">
        <v>15</v>
      </c>
      <c r="C17" s="26" t="s">
        <v>53</v>
      </c>
      <c r="D17" s="71"/>
      <c r="F17" s="69">
        <v>15</v>
      </c>
      <c r="G17" s="26" t="s">
        <v>623</v>
      </c>
      <c r="H17" s="71"/>
    </row>
    <row r="18" spans="2:8" ht="14.5" customHeight="1">
      <c r="B18" s="69">
        <v>16</v>
      </c>
      <c r="C18" s="35" t="s">
        <v>56</v>
      </c>
      <c r="D18" s="71"/>
      <c r="F18" s="69">
        <v>16</v>
      </c>
      <c r="G18" s="26" t="s">
        <v>1238</v>
      </c>
      <c r="H18" s="71"/>
    </row>
    <row r="19" spans="2:8" ht="14.5" customHeight="1">
      <c r="B19" s="69">
        <v>17</v>
      </c>
      <c r="C19" s="35" t="s">
        <v>57</v>
      </c>
      <c r="D19" s="71"/>
      <c r="F19" s="69">
        <v>17</v>
      </c>
      <c r="G19" s="26" t="s">
        <v>625</v>
      </c>
      <c r="H19" s="71"/>
    </row>
    <row r="20" spans="2:8" ht="14.5" customHeight="1">
      <c r="B20" s="69">
        <v>18</v>
      </c>
      <c r="C20" s="70"/>
      <c r="D20" s="71"/>
      <c r="F20" s="69">
        <v>18</v>
      </c>
      <c r="G20" s="26" t="s">
        <v>88</v>
      </c>
      <c r="H20" s="71"/>
    </row>
    <row r="21" spans="2:8" ht="14.5" customHeight="1">
      <c r="B21" s="69">
        <v>19</v>
      </c>
      <c r="C21" s="70"/>
      <c r="D21" s="71"/>
      <c r="F21" s="69">
        <v>19</v>
      </c>
      <c r="G21" s="26" t="s">
        <v>89</v>
      </c>
      <c r="H21" s="71"/>
    </row>
    <row r="22" spans="2:8" ht="14.5" customHeight="1">
      <c r="B22" s="69">
        <v>20</v>
      </c>
      <c r="C22" s="70"/>
      <c r="D22" s="71"/>
      <c r="F22" s="69">
        <v>20</v>
      </c>
      <c r="G22" s="26" t="s">
        <v>90</v>
      </c>
      <c r="H22" s="71"/>
    </row>
    <row r="23" spans="2:8" ht="14.5" customHeight="1">
      <c r="B23" s="69">
        <v>21</v>
      </c>
      <c r="C23" s="70"/>
      <c r="D23" s="71"/>
      <c r="F23" s="69">
        <v>21</v>
      </c>
      <c r="G23" s="26" t="s">
        <v>644</v>
      </c>
      <c r="H23" s="71"/>
    </row>
    <row r="24" spans="2:8" ht="14.5" customHeight="1">
      <c r="B24" s="69">
        <v>22</v>
      </c>
      <c r="C24" s="70"/>
      <c r="D24" s="71"/>
      <c r="F24" s="69">
        <v>22</v>
      </c>
      <c r="G24" s="26" t="s">
        <v>647</v>
      </c>
      <c r="H24" s="71"/>
    </row>
    <row r="25" spans="2:8" ht="14.5" customHeight="1">
      <c r="B25" s="69">
        <v>23</v>
      </c>
      <c r="C25" s="72"/>
      <c r="D25" s="73"/>
      <c r="F25" s="69">
        <v>23</v>
      </c>
      <c r="G25" s="26" t="s">
        <v>642</v>
      </c>
      <c r="H25" s="73"/>
    </row>
    <row r="26" spans="2:8" ht="14.5" customHeight="1">
      <c r="B26" s="69">
        <v>24</v>
      </c>
      <c r="C26" s="72"/>
      <c r="D26" s="73"/>
      <c r="F26" s="69">
        <v>24</v>
      </c>
      <c r="G26" s="72"/>
      <c r="H26" s="73"/>
    </row>
    <row r="27" spans="2:8" ht="14.5" customHeight="1">
      <c r="B27" s="69">
        <v>25</v>
      </c>
      <c r="C27" s="72"/>
      <c r="D27" s="73"/>
      <c r="F27" s="69">
        <v>25</v>
      </c>
      <c r="G27" s="72"/>
      <c r="H27" s="73"/>
    </row>
    <row r="28" spans="2:8" ht="14.5" customHeight="1">
      <c r="B28" s="69">
        <v>26</v>
      </c>
      <c r="C28" s="72"/>
      <c r="D28" s="73"/>
      <c r="F28" s="69">
        <v>26</v>
      </c>
      <c r="G28" s="72"/>
      <c r="H28" s="73"/>
    </row>
    <row r="29" spans="2:8" ht="14.5" customHeight="1">
      <c r="B29" s="69">
        <v>27</v>
      </c>
      <c r="C29" s="72"/>
      <c r="D29" s="73"/>
      <c r="F29" s="69">
        <v>27</v>
      </c>
      <c r="G29" s="72"/>
      <c r="H29" s="73"/>
    </row>
    <row r="30" spans="2:8" ht="14.5" customHeight="1">
      <c r="B30" s="69">
        <v>28</v>
      </c>
      <c r="C30" s="72"/>
      <c r="D30" s="73"/>
      <c r="F30" s="69">
        <v>28</v>
      </c>
      <c r="G30" s="72"/>
      <c r="H30" s="73"/>
    </row>
    <row r="31" spans="2:8" ht="14.5" customHeight="1">
      <c r="B31" s="69">
        <v>29</v>
      </c>
      <c r="C31" s="72"/>
      <c r="D31" s="73"/>
      <c r="F31" s="69">
        <v>29</v>
      </c>
      <c r="G31" s="72"/>
      <c r="H31" s="73"/>
    </row>
    <row r="32" spans="2:8" ht="14.5" customHeight="1">
      <c r="B32" s="69">
        <v>30</v>
      </c>
      <c r="C32" s="72"/>
      <c r="D32" s="73"/>
      <c r="F32" s="69">
        <v>30</v>
      </c>
      <c r="G32" s="72"/>
      <c r="H32" s="73"/>
    </row>
    <row r="33" spans="2:8" ht="14.5" customHeight="1">
      <c r="B33" s="69">
        <v>31</v>
      </c>
      <c r="C33" s="72"/>
      <c r="D33" s="73"/>
      <c r="F33" s="69">
        <v>31</v>
      </c>
      <c r="G33" s="72"/>
      <c r="H33" s="73"/>
    </row>
    <row r="34" spans="2:8" ht="14.5" customHeight="1">
      <c r="B34" s="69">
        <v>32</v>
      </c>
      <c r="C34" s="72"/>
      <c r="D34" s="73"/>
      <c r="F34" s="69">
        <v>32</v>
      </c>
      <c r="G34" s="72"/>
      <c r="H34" s="73"/>
    </row>
    <row r="35" spans="2:8" ht="14.5" customHeight="1">
      <c r="B35" s="69">
        <v>33</v>
      </c>
      <c r="C35" s="72"/>
      <c r="D35" s="73"/>
      <c r="F35" s="69">
        <v>33</v>
      </c>
      <c r="G35" s="72"/>
      <c r="H35" s="73"/>
    </row>
    <row r="36" spans="2:8" ht="14.5" customHeight="1">
      <c r="B36" s="69">
        <v>34</v>
      </c>
      <c r="C36" s="72"/>
      <c r="D36" s="73"/>
      <c r="F36" s="69">
        <v>34</v>
      </c>
      <c r="G36" s="72"/>
      <c r="H36" s="73"/>
    </row>
    <row r="37" spans="2:8" ht="14.5" customHeight="1">
      <c r="B37" s="69">
        <v>35</v>
      </c>
      <c r="C37" s="72"/>
      <c r="D37" s="73"/>
      <c r="F37" s="69">
        <v>35</v>
      </c>
      <c r="G37" s="72"/>
      <c r="H37" s="73"/>
    </row>
    <row r="38" spans="2:8" ht="14.5" customHeight="1">
      <c r="B38" s="69">
        <v>36</v>
      </c>
      <c r="C38" s="72"/>
      <c r="D38" s="73"/>
      <c r="F38" s="69">
        <v>36</v>
      </c>
      <c r="G38" s="72"/>
      <c r="H38" s="73"/>
    </row>
    <row r="39" spans="2:8" ht="14.5" customHeight="1">
      <c r="B39" s="69">
        <v>37</v>
      </c>
      <c r="C39" s="72"/>
      <c r="D39" s="73"/>
      <c r="F39" s="69">
        <v>37</v>
      </c>
      <c r="G39" s="72"/>
      <c r="H39" s="73"/>
    </row>
    <row r="40" spans="2:8" ht="14.5" customHeight="1">
      <c r="B40" s="69">
        <v>38</v>
      </c>
      <c r="C40" s="72"/>
      <c r="D40" s="73"/>
      <c r="F40" s="69">
        <v>38</v>
      </c>
      <c r="G40" s="72"/>
      <c r="H40" s="73"/>
    </row>
    <row r="41" spans="2:8" ht="14.5" customHeight="1">
      <c r="B41" s="69">
        <v>39</v>
      </c>
      <c r="C41" s="72"/>
      <c r="D41" s="73"/>
      <c r="F41" s="69">
        <v>39</v>
      </c>
      <c r="G41" s="72"/>
      <c r="H41" s="73"/>
    </row>
    <row r="42" spans="2:8" ht="14.5" customHeight="1">
      <c r="B42" s="69">
        <v>40</v>
      </c>
      <c r="C42" s="72"/>
      <c r="D42" s="73"/>
      <c r="F42" s="69">
        <v>40</v>
      </c>
      <c r="G42" s="72"/>
      <c r="H42" s="73"/>
    </row>
    <row r="43" spans="2:8" ht="14.5" customHeight="1">
      <c r="B43" s="69">
        <v>41</v>
      </c>
      <c r="C43" s="72"/>
      <c r="D43" s="73"/>
      <c r="F43" s="69">
        <v>41</v>
      </c>
      <c r="G43" s="72"/>
      <c r="H43" s="73"/>
    </row>
    <row r="44" spans="2:8" ht="14.5" customHeight="1">
      <c r="B44" s="69">
        <v>42</v>
      </c>
      <c r="C44" s="72"/>
      <c r="D44" s="73"/>
      <c r="F44" s="69">
        <v>42</v>
      </c>
      <c r="G44" s="72"/>
      <c r="H44" s="73"/>
    </row>
    <row r="45" spans="2:8" ht="14.5" customHeight="1">
      <c r="B45" s="69">
        <v>43</v>
      </c>
      <c r="C45" s="72"/>
      <c r="D45" s="73"/>
      <c r="F45" s="69">
        <v>43</v>
      </c>
      <c r="G45" s="72"/>
      <c r="H45" s="73"/>
    </row>
    <row r="46" spans="2:8" ht="14.5" customHeight="1">
      <c r="B46" s="69">
        <v>44</v>
      </c>
      <c r="C46" s="72"/>
      <c r="D46" s="73"/>
      <c r="F46" s="69">
        <v>44</v>
      </c>
      <c r="G46" s="72"/>
      <c r="H46" s="73"/>
    </row>
    <row r="47" spans="2:8" ht="14.5" customHeight="1">
      <c r="B47" s="69">
        <v>45</v>
      </c>
      <c r="C47" s="72"/>
      <c r="D47" s="73"/>
      <c r="F47" s="69">
        <v>45</v>
      </c>
      <c r="G47" s="72"/>
      <c r="H47" s="73"/>
    </row>
    <row r="48" spans="2:8" ht="14.5" customHeight="1">
      <c r="B48" s="69">
        <v>46</v>
      </c>
      <c r="C48" s="72"/>
      <c r="D48" s="73"/>
      <c r="F48" s="69">
        <v>46</v>
      </c>
      <c r="G48" s="72"/>
      <c r="H48" s="73"/>
    </row>
    <row r="49" spans="2:8" ht="14.5" customHeight="1" thickBot="1"/>
    <row r="50" spans="2:8" ht="19" thickBot="1">
      <c r="B50" s="61"/>
      <c r="C50" s="62" t="s">
        <v>182</v>
      </c>
      <c r="D50" s="63"/>
      <c r="F50" s="61"/>
      <c r="G50" s="62" t="s">
        <v>557</v>
      </c>
      <c r="H50" s="63"/>
    </row>
    <row r="51" spans="2:8" ht="16" thickBot="1">
      <c r="B51" s="65" t="s">
        <v>555</v>
      </c>
      <c r="C51" s="66" t="s">
        <v>21</v>
      </c>
      <c r="D51" s="68" t="s">
        <v>194</v>
      </c>
      <c r="F51" s="65" t="s">
        <v>555</v>
      </c>
      <c r="G51" s="66" t="s">
        <v>21</v>
      </c>
      <c r="H51" s="68" t="s">
        <v>194</v>
      </c>
    </row>
    <row r="52" spans="2:8" ht="14.5" customHeight="1">
      <c r="B52" s="69">
        <v>1</v>
      </c>
      <c r="C52" s="70" t="s">
        <v>103</v>
      </c>
      <c r="D52" s="71" t="s">
        <v>1370</v>
      </c>
      <c r="F52" s="69">
        <v>1</v>
      </c>
      <c r="G52" s="90" t="s">
        <v>1252</v>
      </c>
      <c r="H52" s="92" t="s">
        <v>1373</v>
      </c>
    </row>
    <row r="53" spans="2:8" ht="14.5" customHeight="1">
      <c r="B53" s="76">
        <v>2</v>
      </c>
      <c r="C53" s="72" t="s">
        <v>108</v>
      </c>
      <c r="D53" s="73" t="s">
        <v>1371</v>
      </c>
      <c r="F53" s="76">
        <v>2</v>
      </c>
      <c r="G53" s="90" t="s">
        <v>586</v>
      </c>
      <c r="H53" s="92" t="s">
        <v>1374</v>
      </c>
    </row>
    <row r="54" spans="2:8" ht="14.5" customHeight="1">
      <c r="B54" s="76">
        <v>3</v>
      </c>
      <c r="C54" s="72" t="s">
        <v>40</v>
      </c>
      <c r="D54" s="73" t="s">
        <v>1372</v>
      </c>
      <c r="F54" s="76">
        <v>3</v>
      </c>
      <c r="G54" s="90" t="s">
        <v>140</v>
      </c>
      <c r="H54" s="92" t="s">
        <v>1376</v>
      </c>
    </row>
    <row r="55" spans="2:8" ht="14.5" customHeight="1">
      <c r="B55" s="76">
        <v>4</v>
      </c>
      <c r="C55" s="72" t="s">
        <v>117</v>
      </c>
      <c r="D55" s="73" t="s">
        <v>1375</v>
      </c>
      <c r="F55" s="76">
        <v>4</v>
      </c>
      <c r="G55" s="90" t="s">
        <v>179</v>
      </c>
      <c r="H55" s="92" t="s">
        <v>1378</v>
      </c>
    </row>
    <row r="56" spans="2:8" ht="14.5" customHeight="1">
      <c r="B56" s="76">
        <v>5</v>
      </c>
      <c r="C56" s="72" t="s">
        <v>48</v>
      </c>
      <c r="D56" s="73" t="s">
        <v>1377</v>
      </c>
      <c r="F56" s="76">
        <v>5</v>
      </c>
      <c r="G56" s="90" t="s">
        <v>175</v>
      </c>
      <c r="H56" s="92" t="s">
        <v>1379</v>
      </c>
    </row>
    <row r="57" spans="2:8" ht="14.5" customHeight="1">
      <c r="B57" s="76">
        <v>6</v>
      </c>
      <c r="C57" s="72" t="s">
        <v>126</v>
      </c>
      <c r="D57" s="73" t="s">
        <v>1380</v>
      </c>
      <c r="F57" s="76">
        <v>6</v>
      </c>
      <c r="G57" s="90" t="s">
        <v>180</v>
      </c>
      <c r="H57" s="92" t="s">
        <v>1380</v>
      </c>
    </row>
    <row r="58" spans="2:8" ht="14.5" customHeight="1">
      <c r="B58" s="76">
        <v>7</v>
      </c>
      <c r="C58" s="72" t="s">
        <v>1221</v>
      </c>
      <c r="D58" s="73" t="s">
        <v>1382</v>
      </c>
      <c r="F58" s="76">
        <v>7</v>
      </c>
      <c r="G58" s="90" t="s">
        <v>151</v>
      </c>
      <c r="H58" s="92" t="s">
        <v>1381</v>
      </c>
    </row>
    <row r="59" spans="2:8" ht="14.5" customHeight="1">
      <c r="B59" s="76">
        <v>8</v>
      </c>
      <c r="C59" s="72" t="s">
        <v>102</v>
      </c>
      <c r="D59" s="73" t="s">
        <v>1386</v>
      </c>
      <c r="F59" s="76">
        <v>8</v>
      </c>
      <c r="G59" s="90" t="s">
        <v>136</v>
      </c>
      <c r="H59" s="92" t="s">
        <v>1383</v>
      </c>
    </row>
    <row r="60" spans="2:8" ht="14.5" customHeight="1">
      <c r="B60" s="76">
        <v>9</v>
      </c>
      <c r="C60" s="72" t="s">
        <v>1272</v>
      </c>
      <c r="D60" s="73" t="s">
        <v>1387</v>
      </c>
      <c r="F60" s="76">
        <v>9</v>
      </c>
      <c r="G60" s="90" t="s">
        <v>1233</v>
      </c>
      <c r="H60" s="92" t="s">
        <v>1385</v>
      </c>
    </row>
    <row r="61" spans="2:8" ht="14.5" customHeight="1">
      <c r="B61" s="69">
        <v>10</v>
      </c>
      <c r="C61" s="70"/>
      <c r="D61" s="71"/>
      <c r="F61" s="69">
        <v>10</v>
      </c>
      <c r="G61" s="70"/>
      <c r="H61" s="71"/>
    </row>
    <row r="62" spans="2:8" ht="14.5" customHeight="1">
      <c r="B62" s="76">
        <v>11</v>
      </c>
      <c r="C62" s="72"/>
      <c r="D62" s="73"/>
      <c r="F62" s="76">
        <v>11</v>
      </c>
      <c r="G62" s="72"/>
      <c r="H62" s="73"/>
    </row>
    <row r="63" spans="2:8" ht="14.5" customHeight="1">
      <c r="B63" s="76">
        <v>12</v>
      </c>
      <c r="C63" s="72"/>
      <c r="D63" s="73"/>
      <c r="F63" s="76">
        <v>12</v>
      </c>
      <c r="G63" s="72"/>
      <c r="H63" s="73"/>
    </row>
    <row r="64" spans="2:8" ht="14.5" customHeight="1">
      <c r="B64" s="76">
        <v>13</v>
      </c>
      <c r="C64" s="72"/>
      <c r="D64" s="73"/>
      <c r="F64" s="76">
        <v>13</v>
      </c>
      <c r="G64" s="72"/>
      <c r="H64" s="73"/>
    </row>
    <row r="65" spans="2:8" ht="14.5" customHeight="1">
      <c r="B65" s="76">
        <v>14</v>
      </c>
      <c r="C65" s="72"/>
      <c r="D65" s="73"/>
      <c r="F65" s="76">
        <v>14</v>
      </c>
      <c r="G65" s="72"/>
      <c r="H65" s="73"/>
    </row>
    <row r="66" spans="2:8" ht="14.5" customHeight="1">
      <c r="B66" s="76">
        <v>15</v>
      </c>
      <c r="C66" s="72"/>
      <c r="D66" s="73"/>
      <c r="F66" s="76">
        <v>15</v>
      </c>
      <c r="G66" s="72"/>
      <c r="H66" s="73"/>
    </row>
    <row r="67" spans="2:8" ht="14.5" customHeight="1">
      <c r="B67" s="76">
        <v>16</v>
      </c>
      <c r="C67" s="72"/>
      <c r="D67" s="73"/>
      <c r="F67" s="76">
        <v>16</v>
      </c>
      <c r="G67" s="72"/>
      <c r="H67" s="73"/>
    </row>
    <row r="68" spans="2:8" ht="14.5" customHeight="1">
      <c r="B68" s="76">
        <v>17</v>
      </c>
      <c r="C68" s="72"/>
      <c r="D68" s="73"/>
      <c r="F68" s="76">
        <v>17</v>
      </c>
      <c r="G68" s="72"/>
      <c r="H68" s="73"/>
    </row>
    <row r="69" spans="2:8" ht="14.5" customHeight="1">
      <c r="B69" s="76">
        <v>18</v>
      </c>
      <c r="C69" s="72"/>
      <c r="D69" s="73"/>
      <c r="F69" s="76">
        <v>18</v>
      </c>
      <c r="G69" s="72"/>
      <c r="H69" s="73"/>
    </row>
    <row r="70" spans="2:8" ht="14.5" customHeight="1">
      <c r="B70" s="69">
        <v>19</v>
      </c>
      <c r="C70" s="70"/>
      <c r="D70" s="71"/>
      <c r="F70" s="69">
        <v>19</v>
      </c>
      <c r="G70" s="70"/>
      <c r="H70" s="71"/>
    </row>
    <row r="71" spans="2:8" ht="14.5" customHeight="1">
      <c r="B71" s="76">
        <v>20</v>
      </c>
      <c r="C71" s="72"/>
      <c r="D71" s="73"/>
      <c r="F71" s="76">
        <v>20</v>
      </c>
      <c r="G71" s="72"/>
      <c r="H71" s="73"/>
    </row>
    <row r="72" spans="2:8" ht="14.5" customHeight="1">
      <c r="B72" s="76">
        <v>21</v>
      </c>
      <c r="C72" s="72"/>
      <c r="D72" s="73"/>
      <c r="F72" s="76">
        <v>21</v>
      </c>
      <c r="G72" s="72"/>
      <c r="H72" s="73"/>
    </row>
    <row r="73" spans="2:8" ht="14.5" customHeight="1">
      <c r="B73" s="76">
        <v>22</v>
      </c>
      <c r="C73" s="72"/>
      <c r="D73" s="73"/>
      <c r="F73" s="76">
        <v>22</v>
      </c>
      <c r="G73" s="72"/>
      <c r="H73" s="73"/>
    </row>
    <row r="74" spans="2:8" ht="14.5" customHeight="1">
      <c r="B74" s="76">
        <v>23</v>
      </c>
      <c r="C74" s="72"/>
      <c r="D74" s="73"/>
      <c r="F74" s="76">
        <v>23</v>
      </c>
      <c r="G74" s="72"/>
      <c r="H74" s="73"/>
    </row>
    <row r="75" spans="2:8" ht="14.5" customHeight="1">
      <c r="B75" s="76">
        <v>24</v>
      </c>
      <c r="C75" s="72"/>
      <c r="D75" s="73"/>
      <c r="F75" s="76">
        <v>24</v>
      </c>
      <c r="G75" s="72"/>
      <c r="H75" s="77"/>
    </row>
    <row r="76" spans="2:8" ht="14.5" customHeight="1">
      <c r="B76" s="76">
        <v>25</v>
      </c>
      <c r="C76" s="72"/>
      <c r="D76" s="73"/>
      <c r="F76" s="76">
        <v>25</v>
      </c>
      <c r="G76" s="72"/>
      <c r="H76" s="73"/>
    </row>
    <row r="77" spans="2:8" ht="14.5" customHeight="1">
      <c r="B77" s="76">
        <v>26</v>
      </c>
      <c r="C77" s="72"/>
      <c r="D77" s="73"/>
      <c r="F77" s="76">
        <v>26</v>
      </c>
      <c r="G77" s="72"/>
      <c r="H77" s="73"/>
    </row>
    <row r="78" spans="2:8" ht="14.5" customHeight="1">
      <c r="B78" s="76">
        <v>27</v>
      </c>
      <c r="C78" s="72"/>
      <c r="D78" s="73"/>
      <c r="F78" s="76">
        <v>27</v>
      </c>
      <c r="G78" s="72"/>
      <c r="H78" s="73"/>
    </row>
    <row r="79" spans="2:8" ht="14.5" customHeight="1">
      <c r="B79" s="69">
        <v>28</v>
      </c>
      <c r="C79" s="70"/>
      <c r="D79" s="71"/>
      <c r="F79" s="69">
        <v>28</v>
      </c>
      <c r="G79" s="70"/>
      <c r="H79" s="71"/>
    </row>
    <row r="80" spans="2:8" ht="14.5" customHeight="1">
      <c r="B80" s="76">
        <v>29</v>
      </c>
      <c r="C80" s="72"/>
      <c r="D80" s="73"/>
      <c r="F80" s="76">
        <v>29</v>
      </c>
      <c r="G80" s="72"/>
      <c r="H80" s="73"/>
    </row>
    <row r="81" spans="2:8" ht="14.5" customHeight="1">
      <c r="B81" s="76">
        <v>30</v>
      </c>
      <c r="C81" s="72"/>
      <c r="D81" s="73"/>
      <c r="F81" s="76">
        <v>30</v>
      </c>
      <c r="G81" s="72"/>
      <c r="H81" s="73"/>
    </row>
    <row r="82" spans="2:8" ht="14.5" customHeight="1">
      <c r="B82" s="76">
        <v>31</v>
      </c>
      <c r="C82" s="72"/>
      <c r="D82" s="73"/>
      <c r="F82" s="76">
        <v>31</v>
      </c>
      <c r="G82" s="72"/>
      <c r="H82" s="73"/>
    </row>
    <row r="83" spans="2:8" ht="14.5" customHeight="1">
      <c r="B83" s="76">
        <v>32</v>
      </c>
      <c r="C83" s="72"/>
      <c r="D83" s="73"/>
      <c r="F83" s="76">
        <v>32</v>
      </c>
      <c r="G83" s="72"/>
      <c r="H83" s="73"/>
    </row>
    <row r="84" spans="2:8" ht="14.5" customHeight="1">
      <c r="B84" s="76">
        <v>33</v>
      </c>
      <c r="C84" s="72"/>
      <c r="D84" s="73"/>
      <c r="F84" s="76">
        <v>33</v>
      </c>
      <c r="G84" s="72"/>
      <c r="H84" s="73"/>
    </row>
    <row r="85" spans="2:8" ht="14.5" customHeight="1">
      <c r="B85" s="76">
        <v>34</v>
      </c>
      <c r="C85" s="72"/>
      <c r="D85" s="73"/>
      <c r="F85" s="76">
        <v>34</v>
      </c>
      <c r="G85" s="72"/>
      <c r="H85" s="73"/>
    </row>
    <row r="86" spans="2:8" ht="14.5" customHeight="1">
      <c r="B86" s="76">
        <v>35</v>
      </c>
      <c r="C86" s="72"/>
      <c r="D86" s="73"/>
      <c r="F86" s="76">
        <v>35</v>
      </c>
      <c r="G86" s="72"/>
      <c r="H86" s="73"/>
    </row>
    <row r="87" spans="2:8" ht="14.5" customHeight="1">
      <c r="B87" s="76">
        <v>36</v>
      </c>
      <c r="C87" s="72"/>
      <c r="D87" s="73"/>
      <c r="F87" s="76">
        <v>36</v>
      </c>
      <c r="G87" s="72"/>
      <c r="H87" s="73"/>
    </row>
    <row r="88" spans="2:8" ht="14.5" customHeight="1">
      <c r="B88" s="69">
        <v>37</v>
      </c>
      <c r="C88" s="70"/>
      <c r="D88" s="71"/>
      <c r="F88" s="69">
        <v>37</v>
      </c>
      <c r="G88" s="70"/>
      <c r="H88" s="71"/>
    </row>
    <row r="89" spans="2:8" ht="14.5" customHeight="1">
      <c r="B89" s="76">
        <v>38</v>
      </c>
      <c r="C89" s="72"/>
      <c r="D89" s="73"/>
      <c r="F89" s="76">
        <v>38</v>
      </c>
      <c r="G89" s="72"/>
      <c r="H89" s="73"/>
    </row>
    <row r="90" spans="2:8" ht="14.5" customHeight="1">
      <c r="B90" s="76">
        <v>39</v>
      </c>
      <c r="C90" s="72"/>
      <c r="D90" s="73"/>
      <c r="F90" s="76">
        <v>39</v>
      </c>
      <c r="G90" s="72"/>
      <c r="H90" s="73"/>
    </row>
    <row r="91" spans="2:8" ht="14.5" customHeight="1">
      <c r="B91" s="76">
        <v>40</v>
      </c>
      <c r="C91" s="72"/>
      <c r="D91" s="73"/>
      <c r="F91" s="76">
        <v>40</v>
      </c>
      <c r="G91" s="72"/>
      <c r="H91" s="73"/>
    </row>
    <row r="92" spans="2:8" ht="14.5" customHeight="1">
      <c r="B92" s="76">
        <v>41</v>
      </c>
      <c r="C92" s="72"/>
      <c r="D92" s="73"/>
      <c r="F92" s="76">
        <v>41</v>
      </c>
      <c r="G92" s="72"/>
      <c r="H92" s="73"/>
    </row>
    <row r="93" spans="2:8" ht="14.5" customHeight="1">
      <c r="B93" s="76">
        <v>42</v>
      </c>
      <c r="C93" s="72"/>
      <c r="D93" s="73"/>
      <c r="F93" s="76">
        <v>42</v>
      </c>
      <c r="G93" s="72"/>
      <c r="H93" s="73"/>
    </row>
    <row r="94" spans="2:8" ht="14.5" customHeight="1">
      <c r="B94" s="76">
        <v>43</v>
      </c>
      <c r="C94" s="72"/>
      <c r="D94" s="73"/>
      <c r="F94" s="76">
        <v>43</v>
      </c>
      <c r="G94" s="72"/>
      <c r="H94" s="73"/>
    </row>
    <row r="95" spans="2:8" ht="14.5" customHeight="1">
      <c r="B95" s="76">
        <v>44</v>
      </c>
      <c r="C95" s="72"/>
      <c r="D95" s="73"/>
      <c r="F95" s="76">
        <v>44</v>
      </c>
      <c r="G95" s="72"/>
      <c r="H95" s="73"/>
    </row>
    <row r="96" spans="2:8" ht="14.5" customHeight="1">
      <c r="B96" s="76">
        <v>45</v>
      </c>
      <c r="C96" s="72"/>
      <c r="D96" s="73"/>
      <c r="F96" s="76">
        <v>45</v>
      </c>
      <c r="G96" s="72"/>
      <c r="H96" s="73"/>
    </row>
    <row r="97" spans="2:8" ht="14.5" customHeight="1">
      <c r="B97" s="76">
        <v>46</v>
      </c>
      <c r="C97" s="72"/>
      <c r="D97" s="73"/>
      <c r="F97" s="76">
        <v>46</v>
      </c>
      <c r="G97" s="72"/>
      <c r="H97" s="73"/>
    </row>
    <row r="98" spans="2:8" ht="14.5" customHeight="1" thickBot="1"/>
    <row r="99" spans="2:8" ht="19" thickBot="1">
      <c r="B99" s="61"/>
      <c r="C99" s="62" t="s">
        <v>566</v>
      </c>
      <c r="D99" s="63"/>
      <c r="F99" s="61"/>
      <c r="G99" s="62" t="s">
        <v>565</v>
      </c>
      <c r="H99" s="63"/>
    </row>
    <row r="100" spans="2:8" ht="16" thickBot="1">
      <c r="B100" s="65" t="s">
        <v>555</v>
      </c>
      <c r="C100" s="66" t="s">
        <v>21</v>
      </c>
      <c r="D100" s="68" t="s">
        <v>194</v>
      </c>
      <c r="F100" s="65" t="s">
        <v>555</v>
      </c>
      <c r="G100" s="66" t="s">
        <v>21</v>
      </c>
      <c r="H100" s="68" t="s">
        <v>194</v>
      </c>
    </row>
    <row r="101" spans="2:8" ht="14.5" customHeight="1">
      <c r="B101" s="69">
        <v>1</v>
      </c>
      <c r="C101" s="70" t="s">
        <v>201</v>
      </c>
      <c r="D101" s="71" t="s">
        <v>1383</v>
      </c>
      <c r="F101" s="69">
        <v>1</v>
      </c>
      <c r="G101" s="70" t="s">
        <v>305</v>
      </c>
      <c r="H101" s="71" t="s">
        <v>1320</v>
      </c>
    </row>
    <row r="102" spans="2:8" ht="14.5" customHeight="1">
      <c r="B102" s="76">
        <v>2</v>
      </c>
      <c r="C102" s="72" t="s">
        <v>203</v>
      </c>
      <c r="D102" s="73" t="s">
        <v>1383</v>
      </c>
      <c r="F102" s="76">
        <v>2</v>
      </c>
      <c r="G102" s="72" t="s">
        <v>198</v>
      </c>
      <c r="H102" s="73" t="s">
        <v>1388</v>
      </c>
    </row>
    <row r="103" spans="2:8" ht="14.5" customHeight="1">
      <c r="B103" s="76">
        <v>3</v>
      </c>
      <c r="C103" s="72" t="s">
        <v>1273</v>
      </c>
      <c r="D103" s="73" t="s">
        <v>1391</v>
      </c>
      <c r="F103" s="76">
        <v>3</v>
      </c>
      <c r="G103" s="72" t="s">
        <v>197</v>
      </c>
      <c r="H103" s="73" t="s">
        <v>1389</v>
      </c>
    </row>
    <row r="104" spans="2:8" ht="14.5" customHeight="1">
      <c r="B104" s="76">
        <v>4</v>
      </c>
      <c r="C104" s="72" t="s">
        <v>212</v>
      </c>
      <c r="D104" s="73" t="s">
        <v>1392</v>
      </c>
      <c r="F104" s="76">
        <v>4</v>
      </c>
      <c r="G104" s="72"/>
      <c r="H104" s="73"/>
    </row>
    <row r="105" spans="2:8" ht="14.5" customHeight="1">
      <c r="B105" s="76">
        <v>5</v>
      </c>
      <c r="C105" s="72"/>
      <c r="D105" s="73"/>
      <c r="F105" s="76">
        <v>5</v>
      </c>
      <c r="G105" s="72"/>
      <c r="H105" s="73"/>
    </row>
    <row r="106" spans="2:8" ht="14.5" customHeight="1">
      <c r="B106" s="76">
        <v>6</v>
      </c>
      <c r="C106" s="72"/>
      <c r="D106" s="73"/>
      <c r="F106" s="76">
        <v>6</v>
      </c>
      <c r="G106" s="72"/>
      <c r="H106" s="73"/>
    </row>
    <row r="107" spans="2:8" ht="14.5" customHeight="1">
      <c r="B107" s="76">
        <v>7</v>
      </c>
      <c r="C107" s="72"/>
      <c r="D107" s="73"/>
      <c r="F107" s="76">
        <v>7</v>
      </c>
      <c r="G107" s="72"/>
      <c r="H107" s="73"/>
    </row>
    <row r="108" spans="2:8" ht="14.5" customHeight="1">
      <c r="B108" s="76">
        <v>8</v>
      </c>
      <c r="C108" s="72"/>
      <c r="D108" s="73"/>
      <c r="F108" s="76">
        <v>8</v>
      </c>
      <c r="G108" s="72"/>
      <c r="H108" s="73"/>
    </row>
    <row r="109" spans="2:8" ht="14.5" customHeight="1">
      <c r="B109" s="76">
        <v>9</v>
      </c>
      <c r="C109" s="72"/>
      <c r="D109" s="73"/>
      <c r="F109" s="76">
        <v>9</v>
      </c>
      <c r="G109" s="72"/>
      <c r="H109" s="73"/>
    </row>
    <row r="110" spans="2:8" ht="14.5" customHeight="1">
      <c r="B110" s="76">
        <v>10</v>
      </c>
      <c r="C110" s="70"/>
      <c r="D110" s="71"/>
      <c r="F110" s="76">
        <v>10</v>
      </c>
      <c r="G110" s="70"/>
      <c r="H110" s="71"/>
    </row>
    <row r="111" spans="2:8" ht="14.5" customHeight="1">
      <c r="B111" s="76">
        <v>11</v>
      </c>
      <c r="C111" s="70"/>
      <c r="D111" s="71"/>
      <c r="F111" s="76">
        <v>11</v>
      </c>
      <c r="G111" s="70"/>
      <c r="H111" s="71"/>
    </row>
    <row r="112" spans="2:8" ht="14.5" customHeight="1">
      <c r="B112" s="76">
        <v>12</v>
      </c>
      <c r="C112" s="70"/>
      <c r="D112" s="71"/>
      <c r="F112" s="76">
        <v>12</v>
      </c>
      <c r="G112" s="70"/>
      <c r="H112" s="71"/>
    </row>
    <row r="113" spans="2:8" ht="14.5" customHeight="1">
      <c r="B113" s="76">
        <v>13</v>
      </c>
      <c r="C113" s="70"/>
      <c r="D113" s="71"/>
      <c r="F113" s="76">
        <v>13</v>
      </c>
      <c r="G113" s="70"/>
      <c r="H113" s="71"/>
    </row>
    <row r="114" spans="2:8" ht="14.5" customHeight="1">
      <c r="B114" s="76">
        <v>14</v>
      </c>
      <c r="C114" s="70"/>
      <c r="D114" s="71"/>
      <c r="F114" s="76">
        <v>14</v>
      </c>
      <c r="G114" s="70"/>
      <c r="H114" s="71"/>
    </row>
    <row r="115" spans="2:8" ht="14.5" customHeight="1">
      <c r="B115" s="76">
        <v>15</v>
      </c>
      <c r="C115" s="70"/>
      <c r="D115" s="71"/>
      <c r="F115" s="76">
        <v>15</v>
      </c>
      <c r="G115" s="70"/>
      <c r="H115" s="71"/>
    </row>
    <row r="116" spans="2:8" ht="14.5" customHeight="1">
      <c r="B116" s="76">
        <v>16</v>
      </c>
      <c r="C116" s="70"/>
      <c r="D116" s="71"/>
      <c r="F116" s="76">
        <v>16</v>
      </c>
      <c r="G116" s="70"/>
      <c r="H116" s="71"/>
    </row>
    <row r="117" spans="2:8" ht="14.5" customHeight="1">
      <c r="B117" s="76">
        <v>17</v>
      </c>
      <c r="C117" s="72"/>
      <c r="D117" s="73"/>
      <c r="F117" s="76">
        <v>17</v>
      </c>
      <c r="G117" s="72"/>
      <c r="H117" s="73"/>
    </row>
    <row r="118" spans="2:8" ht="14.5" customHeight="1">
      <c r="B118" s="76">
        <v>18</v>
      </c>
      <c r="C118" s="72"/>
      <c r="D118" s="73"/>
      <c r="F118" s="76">
        <v>18</v>
      </c>
      <c r="G118" s="72"/>
      <c r="H118" s="73"/>
    </row>
    <row r="119" spans="2:8" ht="14.5" customHeight="1">
      <c r="B119" s="76">
        <v>19</v>
      </c>
      <c r="C119" s="72"/>
      <c r="D119" s="73"/>
      <c r="F119" s="76">
        <v>19</v>
      </c>
      <c r="G119" s="72"/>
      <c r="H119" s="73"/>
    </row>
    <row r="120" spans="2:8" ht="14.5" customHeight="1">
      <c r="B120" s="76">
        <v>20</v>
      </c>
      <c r="C120" s="72"/>
      <c r="D120" s="73"/>
      <c r="F120" s="76">
        <v>20</v>
      </c>
      <c r="G120" s="72"/>
      <c r="H120" s="73"/>
    </row>
    <row r="121" spans="2:8" ht="14.5" customHeight="1">
      <c r="B121" s="76">
        <v>21</v>
      </c>
      <c r="C121" s="72"/>
      <c r="D121" s="73"/>
      <c r="F121" s="76">
        <v>21</v>
      </c>
      <c r="G121" s="72"/>
      <c r="H121" s="73"/>
    </row>
    <row r="122" spans="2:8" ht="14.5" customHeight="1">
      <c r="B122" s="76">
        <v>22</v>
      </c>
      <c r="C122" s="72"/>
      <c r="D122" s="73"/>
      <c r="F122" s="76">
        <v>22</v>
      </c>
      <c r="G122" s="72"/>
      <c r="H122" s="73"/>
    </row>
    <row r="123" spans="2:8" ht="14.5" customHeight="1" thickBot="1"/>
    <row r="124" spans="2:8" ht="19" thickBot="1">
      <c r="B124" s="61"/>
      <c r="C124" s="62" t="s">
        <v>322</v>
      </c>
      <c r="D124" s="63"/>
      <c r="F124" s="61"/>
      <c r="G124" s="62" t="s">
        <v>323</v>
      </c>
      <c r="H124" s="63"/>
    </row>
    <row r="125" spans="2:8" ht="16" thickBot="1">
      <c r="B125" s="65" t="s">
        <v>555</v>
      </c>
      <c r="C125" s="66" t="s">
        <v>21</v>
      </c>
      <c r="D125" s="68" t="s">
        <v>194</v>
      </c>
      <c r="F125" s="65" t="s">
        <v>555</v>
      </c>
      <c r="G125" s="66" t="s">
        <v>21</v>
      </c>
      <c r="H125" s="68" t="s">
        <v>194</v>
      </c>
    </row>
    <row r="126" spans="2:8" ht="14.5" customHeight="1">
      <c r="B126" s="69">
        <v>1</v>
      </c>
      <c r="C126" s="70" t="s">
        <v>216</v>
      </c>
      <c r="D126" s="71" t="s">
        <v>1390</v>
      </c>
      <c r="F126" s="69">
        <v>1</v>
      </c>
      <c r="G126" s="70" t="s">
        <v>326</v>
      </c>
      <c r="H126" s="71" t="s">
        <v>1394</v>
      </c>
    </row>
    <row r="127" spans="2:8" ht="14.5" customHeight="1">
      <c r="B127" s="76">
        <v>2</v>
      </c>
      <c r="C127" s="72" t="s">
        <v>315</v>
      </c>
      <c r="D127" s="73" t="s">
        <v>1393</v>
      </c>
      <c r="F127" s="76">
        <v>2</v>
      </c>
      <c r="G127" s="72" t="s">
        <v>325</v>
      </c>
      <c r="H127" s="73" t="s">
        <v>1395</v>
      </c>
    </row>
    <row r="128" spans="2:8" ht="14.5" customHeight="1">
      <c r="B128" s="76">
        <v>3</v>
      </c>
      <c r="C128" s="72"/>
      <c r="D128" s="73"/>
      <c r="F128" s="76">
        <v>3</v>
      </c>
      <c r="G128" s="72"/>
      <c r="H128" s="73"/>
    </row>
    <row r="129" spans="2:8" ht="14.5" customHeight="1">
      <c r="B129" s="76">
        <v>4</v>
      </c>
      <c r="C129" s="72"/>
      <c r="D129" s="73"/>
      <c r="F129" s="76">
        <v>4</v>
      </c>
      <c r="G129" s="72"/>
      <c r="H129" s="73"/>
    </row>
    <row r="130" spans="2:8" ht="14.5" customHeight="1">
      <c r="B130" s="76">
        <v>5</v>
      </c>
      <c r="C130" s="72"/>
      <c r="D130" s="73"/>
      <c r="F130" s="76">
        <v>5</v>
      </c>
      <c r="G130" s="72"/>
      <c r="H130" s="73"/>
    </row>
    <row r="131" spans="2:8" ht="14.5" customHeight="1">
      <c r="B131" s="76">
        <v>6</v>
      </c>
      <c r="C131" s="72"/>
      <c r="D131" s="73"/>
      <c r="F131" s="76">
        <v>6</v>
      </c>
      <c r="G131" s="72"/>
      <c r="H131" s="73"/>
    </row>
    <row r="132" spans="2:8" ht="14.5" customHeight="1">
      <c r="B132" s="76">
        <v>7</v>
      </c>
      <c r="C132" s="72"/>
      <c r="D132" s="73"/>
      <c r="F132" s="76">
        <v>7</v>
      </c>
      <c r="G132" s="72"/>
      <c r="H132" s="73"/>
    </row>
    <row r="133" spans="2:8" ht="14.5" customHeight="1">
      <c r="B133" s="76">
        <v>8</v>
      </c>
      <c r="C133" s="72"/>
      <c r="D133" s="73"/>
      <c r="F133" s="76">
        <v>8</v>
      </c>
      <c r="G133" s="72"/>
      <c r="H133" s="73"/>
    </row>
    <row r="134" spans="2:8" ht="14.5" customHeight="1">
      <c r="B134" s="76">
        <v>9</v>
      </c>
      <c r="C134" s="72"/>
      <c r="D134" s="73"/>
      <c r="F134" s="76">
        <v>9</v>
      </c>
      <c r="G134" s="72"/>
      <c r="H134" s="73"/>
    </row>
    <row r="135" spans="2:8" ht="14.5" customHeight="1">
      <c r="B135" s="76">
        <v>10</v>
      </c>
      <c r="C135" s="72"/>
      <c r="D135" s="73"/>
      <c r="F135" s="76">
        <v>10</v>
      </c>
      <c r="G135" s="72"/>
      <c r="H135" s="73"/>
    </row>
    <row r="136" spans="2:8" ht="14.5" customHeight="1">
      <c r="B136" s="76">
        <v>11</v>
      </c>
      <c r="C136" s="72"/>
      <c r="D136" s="73"/>
      <c r="F136" s="76">
        <v>11</v>
      </c>
      <c r="G136" s="72"/>
      <c r="H136" s="73"/>
    </row>
    <row r="137" spans="2:8" ht="14.5" customHeight="1">
      <c r="B137" s="76">
        <v>12</v>
      </c>
      <c r="C137" s="72"/>
      <c r="D137" s="73"/>
      <c r="F137" s="76">
        <v>12</v>
      </c>
      <c r="G137" s="72"/>
      <c r="H137" s="73"/>
    </row>
    <row r="138" spans="2:8" ht="14.5" customHeight="1">
      <c r="B138" s="76">
        <v>13</v>
      </c>
      <c r="C138" s="72"/>
      <c r="D138" s="73"/>
      <c r="F138" s="76">
        <v>13</v>
      </c>
      <c r="G138" s="72"/>
      <c r="H138" s="73"/>
    </row>
    <row r="139" spans="2:8" ht="14.5" customHeight="1">
      <c r="B139" s="76">
        <v>14</v>
      </c>
      <c r="C139" s="72"/>
      <c r="D139" s="73"/>
      <c r="F139" s="76">
        <v>14</v>
      </c>
      <c r="G139" s="72"/>
      <c r="H139" s="73"/>
    </row>
    <row r="140" spans="2:8" ht="14.5" customHeight="1">
      <c r="B140" s="76">
        <v>15</v>
      </c>
      <c r="C140" s="72"/>
      <c r="D140" s="73"/>
      <c r="F140" s="76">
        <v>15</v>
      </c>
      <c r="G140" s="72"/>
      <c r="H140" s="73"/>
    </row>
    <row r="141" spans="2:8" ht="14.5" customHeight="1">
      <c r="B141" s="76">
        <v>16</v>
      </c>
      <c r="C141" s="70"/>
      <c r="D141" s="71"/>
      <c r="F141" s="76">
        <v>16</v>
      </c>
      <c r="G141" s="70"/>
      <c r="H141" s="71"/>
    </row>
    <row r="142" spans="2:8" ht="14.5" customHeight="1">
      <c r="B142" s="76">
        <v>17</v>
      </c>
      <c r="C142" s="72"/>
      <c r="D142" s="73"/>
      <c r="F142" s="76">
        <v>17</v>
      </c>
      <c r="G142" s="72"/>
      <c r="H142" s="73"/>
    </row>
    <row r="143" spans="2:8" ht="14.5" customHeight="1">
      <c r="B143" s="76">
        <v>18</v>
      </c>
      <c r="C143" s="72"/>
      <c r="D143" s="73"/>
      <c r="F143" s="76">
        <v>18</v>
      </c>
      <c r="G143" s="72"/>
      <c r="H143" s="73"/>
    </row>
    <row r="144" spans="2:8" ht="14.5" customHeight="1">
      <c r="B144" s="76">
        <v>19</v>
      </c>
      <c r="C144" s="72"/>
      <c r="D144" s="73"/>
      <c r="F144" s="76">
        <v>19</v>
      </c>
      <c r="G144" s="72"/>
      <c r="H144" s="73"/>
    </row>
    <row r="145" spans="2:8" ht="14.5" customHeight="1">
      <c r="B145" s="76">
        <v>20</v>
      </c>
      <c r="C145" s="72"/>
      <c r="D145" s="73"/>
      <c r="F145" s="76">
        <v>20</v>
      </c>
      <c r="G145" s="72"/>
      <c r="H145" s="73"/>
    </row>
    <row r="146" spans="2:8" ht="14.5" customHeight="1">
      <c r="B146" s="76">
        <v>21</v>
      </c>
      <c r="C146" s="72"/>
      <c r="D146" s="73"/>
      <c r="F146" s="76">
        <v>21</v>
      </c>
      <c r="G146" s="72"/>
      <c r="H146" s="73"/>
    </row>
    <row r="147" spans="2:8" ht="14.5" customHeight="1" thickBot="1"/>
    <row r="148" spans="2:8" ht="19" thickBot="1">
      <c r="B148" s="61"/>
      <c r="C148" s="62" t="s">
        <v>357</v>
      </c>
      <c r="D148" s="63"/>
      <c r="F148" s="61"/>
      <c r="G148" s="62" t="s">
        <v>376</v>
      </c>
      <c r="H148" s="63"/>
    </row>
    <row r="149" spans="2:8" ht="16" thickBot="1">
      <c r="B149" s="65" t="s">
        <v>555</v>
      </c>
      <c r="C149" s="66" t="s">
        <v>21</v>
      </c>
      <c r="D149" s="68" t="s">
        <v>194</v>
      </c>
      <c r="F149" s="65" t="s">
        <v>555</v>
      </c>
      <c r="G149" s="66" t="s">
        <v>21</v>
      </c>
      <c r="H149" s="68" t="s">
        <v>194</v>
      </c>
    </row>
    <row r="150" spans="2:8" ht="14.5" customHeight="1">
      <c r="B150" s="69">
        <v>1</v>
      </c>
      <c r="C150" s="70"/>
      <c r="D150" s="71"/>
      <c r="F150" s="69">
        <v>1</v>
      </c>
      <c r="G150" s="70"/>
      <c r="H150" s="71"/>
    </row>
    <row r="151" spans="2:8" ht="14.5" customHeight="1">
      <c r="B151" s="76">
        <v>2</v>
      </c>
      <c r="C151" s="72"/>
      <c r="D151" s="73"/>
      <c r="F151" s="76">
        <v>2</v>
      </c>
      <c r="G151" s="72"/>
      <c r="H151" s="73"/>
    </row>
    <row r="152" spans="2:8" ht="14.5" customHeight="1">
      <c r="B152" s="76">
        <v>3</v>
      </c>
      <c r="C152" s="72"/>
      <c r="D152" s="73"/>
      <c r="F152" s="76">
        <v>3</v>
      </c>
      <c r="G152" s="72"/>
      <c r="H152" s="73"/>
    </row>
    <row r="153" spans="2:8" ht="14.5" customHeight="1">
      <c r="B153" s="76">
        <v>4</v>
      </c>
      <c r="C153" s="72"/>
      <c r="D153" s="73"/>
      <c r="F153" s="76">
        <v>4</v>
      </c>
      <c r="G153" s="72"/>
      <c r="H153" s="73"/>
    </row>
    <row r="154" spans="2:8" ht="14.5" customHeight="1">
      <c r="B154" s="76">
        <v>5</v>
      </c>
      <c r="C154" s="72"/>
      <c r="D154" s="73"/>
      <c r="F154" s="76">
        <v>5</v>
      </c>
      <c r="G154" s="72"/>
      <c r="H154" s="73"/>
    </row>
    <row r="155" spans="2:8" ht="14.5" customHeight="1">
      <c r="B155" s="76">
        <v>6</v>
      </c>
      <c r="C155" s="72"/>
      <c r="D155" s="73"/>
      <c r="F155" s="76">
        <v>6</v>
      </c>
      <c r="G155" s="72"/>
      <c r="H155" s="73"/>
    </row>
    <row r="156" spans="2:8" ht="14.5" customHeight="1">
      <c r="B156" s="76">
        <v>7</v>
      </c>
      <c r="C156" s="72"/>
      <c r="D156" s="73"/>
      <c r="F156" s="76">
        <v>7</v>
      </c>
      <c r="G156" s="72"/>
      <c r="H156" s="73"/>
    </row>
    <row r="157" spans="2:8" ht="14.5" customHeight="1">
      <c r="B157" s="76">
        <v>8</v>
      </c>
      <c r="C157" s="72"/>
      <c r="D157" s="73"/>
      <c r="F157" s="76">
        <v>8</v>
      </c>
      <c r="G157" s="72"/>
      <c r="H157" s="73"/>
    </row>
    <row r="158" spans="2:8" ht="14.5" customHeight="1">
      <c r="B158" s="76">
        <v>9</v>
      </c>
      <c r="C158" s="72"/>
      <c r="D158" s="73"/>
      <c r="F158" s="76">
        <v>9</v>
      </c>
      <c r="G158" s="72"/>
      <c r="H158" s="73"/>
    </row>
    <row r="159" spans="2:8" ht="14.5" customHeight="1">
      <c r="B159" s="76">
        <v>10</v>
      </c>
      <c r="C159" s="72"/>
      <c r="D159" s="73"/>
      <c r="F159" s="76">
        <v>10</v>
      </c>
      <c r="G159" s="72"/>
      <c r="H159" s="73"/>
    </row>
    <row r="160" spans="2:8" ht="14.5" customHeight="1">
      <c r="B160" s="76">
        <v>11</v>
      </c>
      <c r="C160" s="72"/>
      <c r="D160" s="73"/>
      <c r="F160" s="76">
        <v>11</v>
      </c>
      <c r="G160" s="72"/>
      <c r="H160" s="73"/>
    </row>
    <row r="161" spans="2:8" ht="14.5" customHeight="1">
      <c r="B161" s="76">
        <v>12</v>
      </c>
      <c r="C161" s="72"/>
      <c r="D161" s="73"/>
      <c r="F161" s="76">
        <v>12</v>
      </c>
      <c r="G161" s="72"/>
      <c r="H161" s="73"/>
    </row>
    <row r="162" spans="2:8" ht="14.5" customHeight="1">
      <c r="B162" s="76">
        <v>13</v>
      </c>
      <c r="C162" s="72"/>
      <c r="D162" s="73"/>
      <c r="F162" s="76">
        <v>13</v>
      </c>
      <c r="G162" s="72"/>
      <c r="H162" s="73"/>
    </row>
    <row r="163" spans="2:8" ht="14.5" customHeight="1">
      <c r="B163" s="76">
        <v>14</v>
      </c>
      <c r="C163" s="72"/>
      <c r="D163" s="73"/>
      <c r="F163" s="76">
        <v>14</v>
      </c>
      <c r="G163" s="72"/>
      <c r="H163" s="73"/>
    </row>
    <row r="164" spans="2:8" ht="14.5" customHeight="1">
      <c r="B164" s="76">
        <v>15</v>
      </c>
      <c r="C164" s="72"/>
      <c r="D164" s="73"/>
      <c r="F164" s="76">
        <v>15</v>
      </c>
      <c r="G164" s="72"/>
      <c r="H164" s="73"/>
    </row>
    <row r="165" spans="2:8" ht="14.5" customHeight="1">
      <c r="B165" s="76">
        <v>16</v>
      </c>
      <c r="C165" s="72"/>
      <c r="D165" s="73"/>
      <c r="F165" s="76">
        <v>16</v>
      </c>
      <c r="G165" s="72"/>
      <c r="H165" s="73"/>
    </row>
    <row r="166" spans="2:8" ht="14.5" customHeight="1">
      <c r="B166" s="76">
        <v>17</v>
      </c>
      <c r="C166" s="72"/>
      <c r="D166" s="73"/>
      <c r="F166" s="76">
        <v>17</v>
      </c>
      <c r="G166" s="72"/>
      <c r="H166" s="73"/>
    </row>
    <row r="167" spans="2:8" ht="14.5" customHeight="1">
      <c r="B167" s="76">
        <v>18</v>
      </c>
      <c r="C167" s="72"/>
      <c r="D167" s="73"/>
      <c r="F167" s="76">
        <v>18</v>
      </c>
      <c r="G167" s="72"/>
      <c r="H167" s="73"/>
    </row>
    <row r="168" spans="2:8" ht="14.5" customHeight="1">
      <c r="B168" s="76">
        <v>19</v>
      </c>
      <c r="C168" s="72"/>
      <c r="D168" s="73"/>
      <c r="F168" s="76">
        <v>19</v>
      </c>
      <c r="G168" s="72"/>
      <c r="H168" s="73"/>
    </row>
    <row r="169" spans="2:8" ht="14.5" customHeight="1">
      <c r="B169" s="76">
        <v>20</v>
      </c>
      <c r="C169" s="72"/>
      <c r="D169" s="73"/>
      <c r="F169" s="76">
        <v>20</v>
      </c>
      <c r="G169" s="72"/>
      <c r="H169" s="73"/>
    </row>
    <row r="170" spans="2:8" ht="14.5" customHeight="1">
      <c r="B170" s="76">
        <v>21</v>
      </c>
      <c r="C170" s="72"/>
      <c r="D170" s="73"/>
      <c r="F170" s="76">
        <v>21</v>
      </c>
      <c r="G170" s="72"/>
      <c r="H170" s="73"/>
    </row>
    <row r="171" spans="2:8" ht="14.5" customHeight="1">
      <c r="B171" s="76">
        <v>22</v>
      </c>
      <c r="C171" s="72"/>
      <c r="D171" s="73"/>
      <c r="F171" s="76">
        <v>22</v>
      </c>
      <c r="G171" s="72"/>
      <c r="H171" s="73"/>
    </row>
    <row r="172" spans="2:8" ht="14.5" customHeight="1" thickBot="1"/>
    <row r="173" spans="2:8" ht="19" thickBot="1">
      <c r="B173" s="61"/>
      <c r="C173" s="62" t="s">
        <v>669</v>
      </c>
      <c r="D173" s="63"/>
      <c r="F173" s="61"/>
      <c r="G173" s="62" t="s">
        <v>670</v>
      </c>
      <c r="H173" s="63"/>
    </row>
    <row r="174" spans="2:8" ht="16" thickBot="1">
      <c r="B174" s="65" t="s">
        <v>555</v>
      </c>
      <c r="C174" s="66" t="s">
        <v>21</v>
      </c>
      <c r="D174" s="68" t="s">
        <v>194</v>
      </c>
      <c r="F174" s="65" t="s">
        <v>555</v>
      </c>
      <c r="G174" s="66" t="s">
        <v>21</v>
      </c>
      <c r="H174" s="68" t="s">
        <v>194</v>
      </c>
    </row>
    <row r="175" spans="2:8" ht="14.5" customHeight="1">
      <c r="B175" s="69">
        <v>1</v>
      </c>
      <c r="C175" s="70" t="s">
        <v>379</v>
      </c>
      <c r="D175" s="71" t="s">
        <v>1396</v>
      </c>
      <c r="F175" s="69">
        <v>1</v>
      </c>
      <c r="G175" s="70"/>
      <c r="H175" s="71"/>
    </row>
    <row r="176" spans="2:8" ht="14.5" customHeight="1">
      <c r="B176" s="76">
        <v>2</v>
      </c>
      <c r="C176" s="72" t="s">
        <v>223</v>
      </c>
      <c r="D176" s="73" t="s">
        <v>1403</v>
      </c>
      <c r="F176" s="76">
        <v>2</v>
      </c>
      <c r="G176" s="72"/>
      <c r="H176" s="73"/>
    </row>
    <row r="177" spans="2:8" ht="14.5" customHeight="1">
      <c r="B177" s="76">
        <v>3</v>
      </c>
      <c r="C177" s="72" t="s">
        <v>391</v>
      </c>
      <c r="D177" s="73" t="s">
        <v>1408</v>
      </c>
      <c r="F177" s="76">
        <v>3</v>
      </c>
      <c r="G177" s="72"/>
      <c r="H177" s="73"/>
    </row>
    <row r="178" spans="2:8" ht="14.5" customHeight="1">
      <c r="B178" s="76">
        <v>4</v>
      </c>
      <c r="C178" s="72"/>
      <c r="D178" s="78"/>
      <c r="F178" s="76">
        <v>4</v>
      </c>
      <c r="G178" s="72"/>
      <c r="H178" s="73"/>
    </row>
    <row r="179" spans="2:8" ht="14.5" customHeight="1">
      <c r="B179" s="76">
        <v>5</v>
      </c>
      <c r="C179" s="72"/>
      <c r="D179" s="73"/>
      <c r="F179" s="76">
        <v>5</v>
      </c>
      <c r="G179" s="72"/>
      <c r="H179" s="73"/>
    </row>
    <row r="180" spans="2:8" ht="14.5" customHeight="1">
      <c r="B180" s="76">
        <v>6</v>
      </c>
      <c r="C180" s="72"/>
      <c r="D180" s="73"/>
      <c r="F180" s="76">
        <v>6</v>
      </c>
      <c r="G180" s="72"/>
      <c r="H180" s="73"/>
    </row>
    <row r="181" spans="2:8" ht="14.5" customHeight="1">
      <c r="B181" s="76">
        <v>7</v>
      </c>
      <c r="C181" s="72"/>
      <c r="D181" s="73"/>
      <c r="F181" s="76">
        <v>7</v>
      </c>
      <c r="G181" s="72"/>
      <c r="H181" s="73"/>
    </row>
    <row r="182" spans="2:8" ht="14.5" customHeight="1">
      <c r="B182" s="76">
        <v>8</v>
      </c>
      <c r="C182" s="72"/>
      <c r="D182" s="73"/>
      <c r="F182" s="76">
        <v>8</v>
      </c>
      <c r="G182" s="72"/>
      <c r="H182" s="73"/>
    </row>
    <row r="183" spans="2:8" ht="14.5" customHeight="1">
      <c r="B183" s="76">
        <v>9</v>
      </c>
      <c r="C183" s="72"/>
      <c r="D183" s="73"/>
      <c r="F183" s="76">
        <v>9</v>
      </c>
      <c r="G183" s="72"/>
      <c r="H183" s="73"/>
    </row>
    <row r="184" spans="2:8" ht="14.5" customHeight="1">
      <c r="B184" s="76">
        <v>10</v>
      </c>
      <c r="C184" s="72"/>
      <c r="D184" s="73"/>
      <c r="F184" s="76">
        <v>10</v>
      </c>
      <c r="G184" s="72"/>
      <c r="H184" s="73"/>
    </row>
    <row r="185" spans="2:8" ht="14.5" customHeight="1">
      <c r="B185" s="76">
        <v>11</v>
      </c>
      <c r="C185" s="72"/>
      <c r="D185" s="73"/>
      <c r="F185" s="76">
        <v>11</v>
      </c>
      <c r="G185" s="72"/>
      <c r="H185" s="73"/>
    </row>
    <row r="186" spans="2:8" ht="14.5" customHeight="1">
      <c r="B186" s="76">
        <v>12</v>
      </c>
      <c r="C186" s="72"/>
      <c r="D186" s="73"/>
      <c r="F186" s="76">
        <v>12</v>
      </c>
      <c r="G186" s="72"/>
      <c r="H186" s="73"/>
    </row>
    <row r="187" spans="2:8" ht="14.5" customHeight="1">
      <c r="B187" s="76">
        <v>13</v>
      </c>
      <c r="C187" s="72"/>
      <c r="D187" s="73"/>
      <c r="F187" s="76">
        <v>13</v>
      </c>
      <c r="G187" s="72"/>
      <c r="H187" s="73"/>
    </row>
    <row r="188" spans="2:8" ht="14.5" customHeight="1">
      <c r="B188" s="76">
        <v>14</v>
      </c>
      <c r="C188" s="72"/>
      <c r="D188" s="73"/>
      <c r="F188" s="76">
        <v>14</v>
      </c>
      <c r="G188" s="72"/>
      <c r="H188" s="73"/>
    </row>
    <row r="189" spans="2:8" ht="14.5" customHeight="1">
      <c r="B189" s="76">
        <v>15</v>
      </c>
      <c r="C189" s="72"/>
      <c r="D189" s="73"/>
      <c r="F189" s="76">
        <v>15</v>
      </c>
      <c r="G189" s="72"/>
      <c r="H189" s="73"/>
    </row>
    <row r="190" spans="2:8" ht="14.5" customHeight="1">
      <c r="B190" s="76">
        <v>16</v>
      </c>
      <c r="C190" s="72"/>
      <c r="D190" s="73"/>
      <c r="F190" s="76">
        <v>16</v>
      </c>
      <c r="G190" s="72"/>
      <c r="H190" s="73"/>
    </row>
    <row r="191" spans="2:8" ht="14.5" customHeight="1">
      <c r="B191" s="76">
        <v>17</v>
      </c>
      <c r="C191" s="72"/>
      <c r="D191" s="73"/>
      <c r="F191" s="76">
        <v>17</v>
      </c>
      <c r="G191" s="72"/>
      <c r="H191" s="73"/>
    </row>
    <row r="192" spans="2:8" ht="14.5" customHeight="1">
      <c r="B192" s="76">
        <v>18</v>
      </c>
      <c r="C192" s="72"/>
      <c r="D192" s="73"/>
      <c r="F192" s="76">
        <v>18</v>
      </c>
      <c r="G192" s="72"/>
      <c r="H192" s="73"/>
    </row>
    <row r="193" spans="2:8" ht="14.5" customHeight="1">
      <c r="B193" s="76">
        <v>19</v>
      </c>
      <c r="C193" s="72"/>
      <c r="D193" s="73"/>
      <c r="F193" s="76">
        <v>19</v>
      </c>
      <c r="G193" s="72"/>
      <c r="H193" s="73"/>
    </row>
    <row r="194" spans="2:8" ht="14.5" customHeight="1">
      <c r="B194" s="76">
        <v>20</v>
      </c>
      <c r="C194" s="72"/>
      <c r="D194" s="73"/>
      <c r="F194" s="76">
        <v>20</v>
      </c>
      <c r="G194" s="72"/>
      <c r="H194" s="73"/>
    </row>
    <row r="195" spans="2:8" ht="14.5" customHeight="1">
      <c r="B195" s="76">
        <v>21</v>
      </c>
      <c r="C195" s="70"/>
      <c r="D195" s="71"/>
      <c r="F195" s="76">
        <v>21</v>
      </c>
      <c r="G195" s="70"/>
      <c r="H195" s="71"/>
    </row>
    <row r="196" spans="2:8" ht="14.5" customHeight="1" thickBot="1"/>
    <row r="197" spans="2:8" ht="19" thickBot="1">
      <c r="B197" s="61"/>
      <c r="C197" s="62" t="s">
        <v>671</v>
      </c>
      <c r="D197" s="63"/>
      <c r="F197" s="61"/>
      <c r="G197" s="62" t="s">
        <v>672</v>
      </c>
      <c r="H197" s="63"/>
    </row>
    <row r="198" spans="2:8" ht="16" thickBot="1">
      <c r="B198" s="65" t="s">
        <v>555</v>
      </c>
      <c r="C198" s="66" t="s">
        <v>21</v>
      </c>
      <c r="D198" s="68" t="s">
        <v>194</v>
      </c>
      <c r="F198" s="65" t="s">
        <v>555</v>
      </c>
      <c r="G198" s="66" t="s">
        <v>21</v>
      </c>
      <c r="H198" s="68" t="s">
        <v>194</v>
      </c>
    </row>
    <row r="199" spans="2:8" ht="14.5" customHeight="1">
      <c r="B199" s="69">
        <v>1</v>
      </c>
      <c r="C199" s="70" t="s">
        <v>456</v>
      </c>
      <c r="D199" s="71" t="s">
        <v>1397</v>
      </c>
      <c r="F199" s="69">
        <v>1</v>
      </c>
      <c r="G199" s="70" t="s">
        <v>229</v>
      </c>
      <c r="H199" s="71" t="s">
        <v>1402</v>
      </c>
    </row>
    <row r="200" spans="2:8" ht="14.5" customHeight="1">
      <c r="B200" s="76">
        <v>2</v>
      </c>
      <c r="C200" s="72" t="s">
        <v>438</v>
      </c>
      <c r="D200" s="73" t="s">
        <v>1398</v>
      </c>
      <c r="F200" s="76">
        <v>2</v>
      </c>
      <c r="G200" s="72" t="s">
        <v>503</v>
      </c>
      <c r="H200" s="73" t="s">
        <v>1406</v>
      </c>
    </row>
    <row r="201" spans="2:8" ht="14.5" customHeight="1">
      <c r="B201" s="76">
        <v>3</v>
      </c>
      <c r="C201" s="72" t="s">
        <v>1257</v>
      </c>
      <c r="D201" s="73" t="s">
        <v>1399</v>
      </c>
      <c r="F201" s="76">
        <v>3</v>
      </c>
      <c r="G201" s="72" t="s">
        <v>1259</v>
      </c>
      <c r="H201" s="73" t="s">
        <v>1409</v>
      </c>
    </row>
    <row r="202" spans="2:8" ht="14.5" customHeight="1">
      <c r="B202" s="76">
        <v>4</v>
      </c>
      <c r="C202" s="72" t="s">
        <v>481</v>
      </c>
      <c r="D202" s="73" t="s">
        <v>1400</v>
      </c>
      <c r="F202" s="76">
        <v>4</v>
      </c>
      <c r="G202" s="72"/>
      <c r="H202" s="73"/>
    </row>
    <row r="203" spans="2:8" ht="14.5" customHeight="1">
      <c r="B203" s="76">
        <v>5</v>
      </c>
      <c r="C203" s="72" t="s">
        <v>598</v>
      </c>
      <c r="D203" s="73" t="s">
        <v>1401</v>
      </c>
      <c r="F203" s="76">
        <v>5</v>
      </c>
      <c r="G203" s="72"/>
      <c r="H203" s="73"/>
    </row>
    <row r="204" spans="2:8" ht="14.5" customHeight="1">
      <c r="B204" s="76">
        <v>6</v>
      </c>
      <c r="C204" s="72" t="s">
        <v>233</v>
      </c>
      <c r="D204" s="73" t="s">
        <v>1404</v>
      </c>
      <c r="F204" s="76">
        <v>6</v>
      </c>
      <c r="G204" s="72"/>
      <c r="H204" s="73"/>
    </row>
    <row r="205" spans="2:8" ht="14.5" customHeight="1">
      <c r="B205" s="76">
        <v>7</v>
      </c>
      <c r="C205" s="72" t="s">
        <v>1265</v>
      </c>
      <c r="D205" s="73" t="s">
        <v>1405</v>
      </c>
      <c r="F205" s="76">
        <v>7</v>
      </c>
      <c r="G205" s="72"/>
      <c r="H205" s="73"/>
    </row>
    <row r="206" spans="2:8" ht="14.5" customHeight="1">
      <c r="B206" s="76">
        <v>8</v>
      </c>
      <c r="C206" s="72" t="s">
        <v>235</v>
      </c>
      <c r="D206" s="73" t="s">
        <v>1407</v>
      </c>
      <c r="F206" s="76">
        <v>8</v>
      </c>
      <c r="G206" s="72"/>
      <c r="H206" s="73"/>
    </row>
    <row r="207" spans="2:8" ht="14.5" customHeight="1">
      <c r="B207" s="76">
        <v>9</v>
      </c>
      <c r="C207" s="72" t="s">
        <v>1369</v>
      </c>
      <c r="D207" s="73" t="s">
        <v>1410</v>
      </c>
      <c r="F207" s="76">
        <v>9</v>
      </c>
      <c r="G207" s="72"/>
      <c r="H207" s="73"/>
    </row>
    <row r="208" spans="2:8" ht="14.5" customHeight="1">
      <c r="B208" s="69">
        <v>10</v>
      </c>
      <c r="C208" s="72"/>
      <c r="D208" s="73"/>
      <c r="F208" s="69">
        <v>10</v>
      </c>
      <c r="G208" s="70"/>
      <c r="H208" s="71"/>
    </row>
    <row r="209" spans="2:8" ht="14.5" customHeight="1">
      <c r="B209" s="76">
        <v>11</v>
      </c>
      <c r="C209" s="72"/>
      <c r="D209" s="73"/>
      <c r="F209" s="76">
        <v>11</v>
      </c>
      <c r="G209" s="72"/>
      <c r="H209" s="73"/>
    </row>
    <row r="210" spans="2:8" ht="14.5" customHeight="1">
      <c r="B210" s="76">
        <v>12</v>
      </c>
      <c r="C210" s="72"/>
      <c r="D210" s="73"/>
      <c r="F210" s="76">
        <v>12</v>
      </c>
      <c r="G210" s="72"/>
      <c r="H210" s="73"/>
    </row>
    <row r="211" spans="2:8" ht="14.5" customHeight="1">
      <c r="B211" s="76">
        <v>13</v>
      </c>
      <c r="C211" s="72"/>
      <c r="D211" s="73"/>
      <c r="F211" s="76">
        <v>13</v>
      </c>
      <c r="G211" s="72"/>
      <c r="H211" s="73"/>
    </row>
    <row r="212" spans="2:8" ht="14.5" customHeight="1">
      <c r="B212" s="76">
        <v>14</v>
      </c>
      <c r="C212" s="72"/>
      <c r="D212" s="73"/>
      <c r="F212" s="76">
        <v>14</v>
      </c>
      <c r="G212" s="72"/>
      <c r="H212" s="73"/>
    </row>
    <row r="213" spans="2:8" ht="14.5" customHeight="1">
      <c r="B213" s="76">
        <v>15</v>
      </c>
      <c r="C213" s="72"/>
      <c r="D213" s="73"/>
      <c r="F213" s="76">
        <v>15</v>
      </c>
      <c r="G213" s="72"/>
      <c r="H213" s="73"/>
    </row>
    <row r="214" spans="2:8" ht="14.5" customHeight="1">
      <c r="B214" s="76">
        <v>16</v>
      </c>
      <c r="C214" s="72"/>
      <c r="D214" s="73"/>
      <c r="F214" s="76">
        <v>16</v>
      </c>
      <c r="G214" s="72"/>
      <c r="H214" s="73"/>
    </row>
    <row r="215" spans="2:8" ht="14.5" customHeight="1">
      <c r="B215" s="76">
        <v>17</v>
      </c>
      <c r="C215" s="72"/>
      <c r="D215" s="73"/>
      <c r="F215" s="76">
        <v>17</v>
      </c>
      <c r="G215" s="72"/>
      <c r="H215" s="73"/>
    </row>
    <row r="216" spans="2:8" ht="14.5" customHeight="1">
      <c r="B216" s="76">
        <v>18</v>
      </c>
      <c r="C216" s="72"/>
      <c r="D216" s="73"/>
      <c r="F216" s="76">
        <v>18</v>
      </c>
      <c r="G216" s="72"/>
      <c r="H216" s="73"/>
    </row>
    <row r="217" spans="2:8" ht="14.5" customHeight="1">
      <c r="B217" s="76">
        <v>19</v>
      </c>
      <c r="C217" s="72"/>
      <c r="D217" s="73"/>
      <c r="F217" s="76">
        <v>19</v>
      </c>
      <c r="G217" s="72"/>
      <c r="H217" s="73"/>
    </row>
    <row r="218" spans="2:8" ht="14.5" customHeight="1">
      <c r="B218" s="76">
        <v>20</v>
      </c>
      <c r="C218" s="72"/>
      <c r="D218" s="73"/>
      <c r="F218" s="76">
        <v>20</v>
      </c>
      <c r="G218" s="72"/>
      <c r="H218" s="73"/>
    </row>
    <row r="219" spans="2:8" ht="14.5" customHeight="1" thickBot="1"/>
    <row r="220" spans="2:8" ht="19" thickBot="1">
      <c r="B220" s="61"/>
      <c r="C220" s="62" t="s">
        <v>674</v>
      </c>
      <c r="D220" s="63"/>
      <c r="F220" s="61"/>
      <c r="G220" s="62" t="s">
        <v>673</v>
      </c>
      <c r="H220" s="63"/>
    </row>
    <row r="221" spans="2:8" ht="16" thickBot="1">
      <c r="B221" s="65" t="s">
        <v>555</v>
      </c>
      <c r="C221" s="66" t="s">
        <v>21</v>
      </c>
      <c r="D221" s="68" t="s">
        <v>194</v>
      </c>
      <c r="F221" s="65" t="s">
        <v>555</v>
      </c>
      <c r="G221" s="66" t="s">
        <v>21</v>
      </c>
      <c r="H221" s="68" t="s">
        <v>194</v>
      </c>
    </row>
    <row r="222" spans="2:8" ht="14.5" customHeight="1">
      <c r="B222" s="69">
        <v>1</v>
      </c>
      <c r="C222" s="70" t="s">
        <v>415</v>
      </c>
      <c r="D222" s="71" t="s">
        <v>1411</v>
      </c>
      <c r="F222" s="69">
        <v>1</v>
      </c>
      <c r="G222" s="70"/>
      <c r="H222" s="71"/>
    </row>
    <row r="223" spans="2:8" ht="14.5" customHeight="1">
      <c r="B223" s="76">
        <v>2</v>
      </c>
      <c r="C223" s="72" t="s">
        <v>1368</v>
      </c>
      <c r="D223" s="73" t="s">
        <v>1412</v>
      </c>
      <c r="F223" s="76">
        <v>2</v>
      </c>
      <c r="G223" s="72"/>
      <c r="H223" s="73"/>
    </row>
    <row r="224" spans="2:8" ht="14.5" customHeight="1">
      <c r="B224" s="76">
        <v>3</v>
      </c>
      <c r="C224" s="72"/>
      <c r="D224" s="73"/>
      <c r="F224" s="76">
        <v>3</v>
      </c>
      <c r="G224" s="72"/>
      <c r="H224" s="73"/>
    </row>
    <row r="225" spans="2:8" ht="14.5" customHeight="1">
      <c r="B225" s="76">
        <v>4</v>
      </c>
      <c r="C225" s="72"/>
      <c r="D225" s="73"/>
      <c r="F225" s="76">
        <v>4</v>
      </c>
      <c r="G225" s="72"/>
      <c r="H225" s="73"/>
    </row>
    <row r="226" spans="2:8" ht="14.5" customHeight="1">
      <c r="B226" s="76">
        <v>5</v>
      </c>
      <c r="C226" s="72"/>
      <c r="D226" s="73"/>
      <c r="F226" s="76">
        <v>5</v>
      </c>
      <c r="G226" s="72"/>
      <c r="H226" s="73"/>
    </row>
    <row r="227" spans="2:8" ht="14.5" customHeight="1">
      <c r="B227" s="76">
        <v>6</v>
      </c>
      <c r="C227" s="72"/>
      <c r="D227" s="73"/>
      <c r="F227" s="76">
        <v>6</v>
      </c>
      <c r="G227" s="72"/>
      <c r="H227" s="73"/>
    </row>
    <row r="228" spans="2:8" ht="14.5" customHeight="1">
      <c r="B228" s="76">
        <v>7</v>
      </c>
      <c r="C228" s="72"/>
      <c r="D228" s="73"/>
      <c r="F228" s="76">
        <v>7</v>
      </c>
      <c r="G228" s="72"/>
      <c r="H228" s="73"/>
    </row>
    <row r="229" spans="2:8" ht="14.5" customHeight="1">
      <c r="B229" s="76">
        <v>8</v>
      </c>
      <c r="C229" s="72"/>
      <c r="D229" s="73"/>
      <c r="F229" s="76">
        <v>8</v>
      </c>
      <c r="G229" s="72"/>
      <c r="H229" s="73"/>
    </row>
    <row r="230" spans="2:8" ht="14.5" customHeight="1">
      <c r="B230" s="76">
        <v>9</v>
      </c>
      <c r="C230" s="72"/>
      <c r="D230" s="73"/>
      <c r="F230" s="76">
        <v>9</v>
      </c>
      <c r="G230" s="72"/>
      <c r="H230" s="73"/>
    </row>
    <row r="231" spans="2:8" ht="14.5" customHeight="1">
      <c r="B231" s="76">
        <v>10</v>
      </c>
      <c r="C231" s="72"/>
      <c r="D231" s="73"/>
      <c r="F231" s="76">
        <v>10</v>
      </c>
      <c r="G231" s="72"/>
      <c r="H231" s="73"/>
    </row>
    <row r="232" spans="2:8" ht="14.5" customHeight="1">
      <c r="B232" s="76">
        <v>11</v>
      </c>
      <c r="C232" s="72"/>
      <c r="D232" s="73"/>
      <c r="F232" s="76">
        <v>11</v>
      </c>
      <c r="G232" s="72"/>
      <c r="H232" s="73"/>
    </row>
    <row r="233" spans="2:8" ht="14.5" customHeight="1">
      <c r="B233" s="76">
        <v>12</v>
      </c>
      <c r="C233" s="72"/>
      <c r="D233" s="73"/>
      <c r="F233" s="76">
        <v>12</v>
      </c>
      <c r="G233" s="72"/>
      <c r="H233" s="73"/>
    </row>
    <row r="234" spans="2:8" ht="14.5" customHeight="1">
      <c r="B234" s="76">
        <v>13</v>
      </c>
      <c r="C234" s="72"/>
      <c r="D234" s="73"/>
      <c r="F234" s="76">
        <v>13</v>
      </c>
      <c r="G234" s="72"/>
      <c r="H234" s="73"/>
    </row>
    <row r="235" spans="2:8" ht="14.5" customHeight="1">
      <c r="B235" s="76">
        <v>14</v>
      </c>
      <c r="C235" s="72"/>
      <c r="D235" s="73"/>
      <c r="F235" s="76">
        <v>14</v>
      </c>
      <c r="G235" s="72"/>
      <c r="H235" s="73"/>
    </row>
    <row r="236" spans="2:8" ht="14.5" customHeight="1">
      <c r="B236" s="76">
        <v>15</v>
      </c>
      <c r="C236" s="72"/>
      <c r="D236" s="73"/>
      <c r="F236" s="76">
        <v>15</v>
      </c>
      <c r="G236" s="72"/>
      <c r="H236" s="73"/>
    </row>
  </sheetData>
  <pageMargins left="0.25" right="0.25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1:E102"/>
  <sheetViews>
    <sheetView workbookViewId="0">
      <selection activeCell="D3" sqref="D3"/>
    </sheetView>
  </sheetViews>
  <sheetFormatPr baseColWidth="10" defaultColWidth="8.83203125" defaultRowHeight="14" x14ac:dyDescent="0"/>
  <cols>
    <col min="1" max="1" width="5.6640625" style="16" bestFit="1" customWidth="1"/>
    <col min="2" max="2" width="10.5" bestFit="1" customWidth="1"/>
    <col min="3" max="3" width="19.5" bestFit="1" customWidth="1"/>
    <col min="4" max="4" width="8.1640625" style="11" bestFit="1" customWidth="1"/>
    <col min="5" max="5" width="13.83203125" bestFit="1" customWidth="1"/>
  </cols>
  <sheetData>
    <row r="1" spans="1:5" ht="15" thickBot="1">
      <c r="A1" s="32"/>
      <c r="B1" s="15" t="s">
        <v>242</v>
      </c>
      <c r="C1" s="14">
        <v>9</v>
      </c>
      <c r="D1" s="14"/>
      <c r="E1" s="33"/>
    </row>
    <row r="2" spans="1:5" ht="15" thickBot="1">
      <c r="A2" s="89" t="s">
        <v>2</v>
      </c>
      <c r="B2" s="12" t="s">
        <v>18</v>
      </c>
      <c r="C2" s="13" t="s">
        <v>21</v>
      </c>
      <c r="D2" s="91" t="s">
        <v>194</v>
      </c>
      <c r="E2" s="34" t="s">
        <v>657</v>
      </c>
    </row>
    <row r="3" spans="1:5">
      <c r="A3" s="90">
        <v>252</v>
      </c>
      <c r="B3" t="str">
        <f t="shared" ref="B3:B34" si="0">VLOOKUP($A3,Delt9,13-$C$1,FALSE)</f>
        <v xml:space="preserve">D08 1,0 km </v>
      </c>
      <c r="C3" t="str">
        <f t="shared" ref="C3:C34" si="1">VLOOKUP($A3,Delt9,14-$C$1,FALSE)</f>
        <v>Ella Miram</v>
      </c>
      <c r="D3" s="157">
        <v>2.9976851851851848E-3</v>
      </c>
      <c r="E3" t="e">
        <f t="shared" ref="E3:E34" si="2">VLOOKUP($A3,Delt9,14,FALSE)</f>
        <v>#REF!</v>
      </c>
    </row>
    <row r="4" spans="1:5">
      <c r="A4" s="90">
        <v>270</v>
      </c>
      <c r="B4" t="str">
        <f t="shared" si="0"/>
        <v xml:space="preserve">D08 1,0 km </v>
      </c>
      <c r="C4" t="str">
        <f t="shared" si="1"/>
        <v>Rebecka Larson</v>
      </c>
      <c r="D4" s="157">
        <v>3.0439814814814821E-3</v>
      </c>
      <c r="E4" t="e">
        <f t="shared" si="2"/>
        <v>#REF!</v>
      </c>
    </row>
    <row r="5" spans="1:5">
      <c r="A5" s="90">
        <v>245</v>
      </c>
      <c r="B5" t="str">
        <f t="shared" si="0"/>
        <v xml:space="preserve">D08 1,0 km </v>
      </c>
      <c r="C5" t="str">
        <f t="shared" si="1"/>
        <v>Ida Westholm</v>
      </c>
      <c r="D5" s="157">
        <v>3.0671296296296297E-3</v>
      </c>
      <c r="E5" t="e">
        <f t="shared" si="2"/>
        <v>#REF!</v>
      </c>
    </row>
    <row r="6" spans="1:5">
      <c r="A6" s="90">
        <v>217</v>
      </c>
      <c r="B6" t="str">
        <f t="shared" si="0"/>
        <v xml:space="preserve">D08 1,0 km </v>
      </c>
      <c r="C6" t="str">
        <f t="shared" si="1"/>
        <v>Emma Nordqvist</v>
      </c>
      <c r="D6" s="157">
        <v>3.2175925925925926E-3</v>
      </c>
      <c r="E6" t="e">
        <f t="shared" si="2"/>
        <v>#REF!</v>
      </c>
    </row>
    <row r="7" spans="1:5">
      <c r="A7" s="90">
        <v>263</v>
      </c>
      <c r="B7" t="str">
        <f t="shared" si="0"/>
        <v xml:space="preserve">D08 1,0 km </v>
      </c>
      <c r="C7" t="str">
        <f t="shared" si="1"/>
        <v>Moa Edling</v>
      </c>
      <c r="D7" s="157">
        <v>3.37962962962963E-3</v>
      </c>
      <c r="E7" t="e">
        <f t="shared" si="2"/>
        <v>#REF!</v>
      </c>
    </row>
    <row r="8" spans="1:5">
      <c r="A8" s="90">
        <v>208</v>
      </c>
      <c r="B8" t="str">
        <f t="shared" si="0"/>
        <v xml:space="preserve">D08 1,0 km </v>
      </c>
      <c r="C8" t="str">
        <f t="shared" si="1"/>
        <v>Willma Hellquist</v>
      </c>
      <c r="D8" s="157">
        <v>3.4027777777777784E-3</v>
      </c>
      <c r="E8" t="e">
        <f t="shared" si="2"/>
        <v>#REF!</v>
      </c>
    </row>
    <row r="9" spans="1:5">
      <c r="A9" s="90">
        <v>241</v>
      </c>
      <c r="B9" t="str">
        <f t="shared" si="0"/>
        <v xml:space="preserve">D08 1,0 km </v>
      </c>
      <c r="C9" t="str">
        <f t="shared" si="1"/>
        <v>Villemo Karlsson</v>
      </c>
      <c r="D9" s="157">
        <v>3.483796296296296E-3</v>
      </c>
      <c r="E9" t="e">
        <f t="shared" si="2"/>
        <v>#REF!</v>
      </c>
    </row>
    <row r="10" spans="1:5">
      <c r="A10" s="90">
        <v>240</v>
      </c>
      <c r="B10" t="str">
        <f t="shared" si="0"/>
        <v xml:space="preserve">D08 1,0 km </v>
      </c>
      <c r="C10" t="str">
        <f t="shared" si="1"/>
        <v>Malva Johansson</v>
      </c>
      <c r="D10" s="157">
        <v>3.5995370370370369E-3</v>
      </c>
      <c r="E10" t="e">
        <f t="shared" si="2"/>
        <v>#REF!</v>
      </c>
    </row>
    <row r="11" spans="1:5">
      <c r="A11" s="90">
        <v>205</v>
      </c>
      <c r="B11" t="str">
        <f t="shared" si="0"/>
        <v xml:space="preserve">D08 1,0 km </v>
      </c>
      <c r="C11" t="str">
        <f t="shared" si="1"/>
        <v>Lovisa Jansson</v>
      </c>
      <c r="D11" s="157">
        <v>3.6574074074074074E-3</v>
      </c>
      <c r="E11" t="e">
        <f t="shared" si="2"/>
        <v>#REF!</v>
      </c>
    </row>
    <row r="12" spans="1:5">
      <c r="A12" s="90">
        <v>264</v>
      </c>
      <c r="B12" t="str">
        <f t="shared" si="0"/>
        <v xml:space="preserve">D08 1,0 km </v>
      </c>
      <c r="C12" t="str">
        <f t="shared" si="1"/>
        <v>Ella Eklöv</v>
      </c>
      <c r="D12" s="157">
        <v>3.7152777777777774E-3</v>
      </c>
      <c r="E12" t="e">
        <f t="shared" si="2"/>
        <v>#REF!</v>
      </c>
    </row>
    <row r="13" spans="1:5">
      <c r="A13" s="90">
        <v>213</v>
      </c>
      <c r="B13" t="str">
        <f t="shared" si="0"/>
        <v xml:space="preserve">D08 1,0 km </v>
      </c>
      <c r="C13" t="str">
        <f t="shared" si="1"/>
        <v>Julia Böjer</v>
      </c>
      <c r="D13" s="157">
        <v>3.7731481481481483E-3</v>
      </c>
      <c r="E13" t="e">
        <f t="shared" si="2"/>
        <v>#REF!</v>
      </c>
    </row>
    <row r="14" spans="1:5">
      <c r="A14" s="90">
        <v>215</v>
      </c>
      <c r="B14" t="str">
        <f t="shared" si="0"/>
        <v xml:space="preserve">D08 1,0 km </v>
      </c>
      <c r="C14" t="str">
        <f t="shared" si="1"/>
        <v>Freja Magnusson</v>
      </c>
      <c r="D14" s="157">
        <v>4.2013888888888891E-3</v>
      </c>
      <c r="E14" t="e">
        <f t="shared" si="2"/>
        <v>#REF!</v>
      </c>
    </row>
    <row r="15" spans="1:5">
      <c r="A15" s="90">
        <v>243</v>
      </c>
      <c r="B15" t="str">
        <f t="shared" si="0"/>
        <v xml:space="preserve">D08 1,0 km </v>
      </c>
      <c r="C15" t="str">
        <f t="shared" si="1"/>
        <v>Molly Gullbro</v>
      </c>
      <c r="D15" s="157">
        <v>4.7337962962962958E-3</v>
      </c>
      <c r="E15" t="e">
        <f t="shared" si="2"/>
        <v>#REF!</v>
      </c>
    </row>
    <row r="16" spans="1:5">
      <c r="A16" s="90">
        <v>262</v>
      </c>
      <c r="B16" t="str">
        <f t="shared" si="0"/>
        <v xml:space="preserve">D08 1,0 km </v>
      </c>
      <c r="C16" t="str">
        <f t="shared" si="1"/>
        <v>Moa Danielsson</v>
      </c>
      <c r="D16" s="157">
        <v>4.7800925925925919E-3</v>
      </c>
      <c r="E16" t="e">
        <f t="shared" si="2"/>
        <v>#REF!</v>
      </c>
    </row>
    <row r="17" spans="1:5">
      <c r="A17" s="90">
        <v>258</v>
      </c>
      <c r="B17" t="str">
        <f t="shared" si="0"/>
        <v xml:space="preserve">D08 1,0 km </v>
      </c>
      <c r="C17" t="str">
        <f t="shared" si="1"/>
        <v>Ebba Liinanki</v>
      </c>
      <c r="D17" s="157">
        <v>4.8148148148148152E-3</v>
      </c>
      <c r="E17" t="e">
        <f t="shared" si="2"/>
        <v>#REF!</v>
      </c>
    </row>
    <row r="18" spans="1:5">
      <c r="A18" s="90">
        <v>259</v>
      </c>
      <c r="B18" t="str">
        <f t="shared" si="0"/>
        <v xml:space="preserve">D08 1,0 km </v>
      </c>
      <c r="C18" t="str">
        <f t="shared" si="1"/>
        <v>Ebba Sundqvist</v>
      </c>
      <c r="D18" s="157">
        <v>4.9768518518518521E-3</v>
      </c>
      <c r="E18" t="e">
        <f t="shared" si="2"/>
        <v>#REF!</v>
      </c>
    </row>
    <row r="19" spans="1:5">
      <c r="A19" s="90">
        <v>272</v>
      </c>
      <c r="B19" t="str">
        <f t="shared" si="0"/>
        <v xml:space="preserve">D08 1,0 km </v>
      </c>
      <c r="C19" t="str">
        <f t="shared" si="1"/>
        <v>Noell Bergström</v>
      </c>
      <c r="D19" s="157">
        <v>5.162037037037037E-3</v>
      </c>
      <c r="E19" t="e">
        <f t="shared" si="2"/>
        <v>#REF!</v>
      </c>
    </row>
    <row r="20" spans="1:5">
      <c r="A20" s="90">
        <v>257</v>
      </c>
      <c r="B20" t="str">
        <f t="shared" si="0"/>
        <v xml:space="preserve">D08 1,0 km </v>
      </c>
      <c r="C20" t="str">
        <f t="shared" si="1"/>
        <v>Tyra Sandberg</v>
      </c>
      <c r="D20" s="157">
        <v>5.347222222222222E-3</v>
      </c>
      <c r="E20" t="e">
        <f t="shared" si="2"/>
        <v>#REF!</v>
      </c>
    </row>
    <row r="21" spans="1:5">
      <c r="A21" s="90">
        <v>203</v>
      </c>
      <c r="B21" t="str">
        <f t="shared" si="0"/>
        <v xml:space="preserve">D10 1,5 km </v>
      </c>
      <c r="C21" t="str">
        <f t="shared" si="1"/>
        <v>Ebba Augustsson</v>
      </c>
      <c r="D21" s="157">
        <v>4.6180555555555558E-3</v>
      </c>
      <c r="E21" t="e">
        <f t="shared" si="2"/>
        <v>#REF!</v>
      </c>
    </row>
    <row r="22" spans="1:5">
      <c r="A22" s="90">
        <v>204</v>
      </c>
      <c r="B22" t="str">
        <f t="shared" si="0"/>
        <v xml:space="preserve">D10 1,5 km </v>
      </c>
      <c r="C22" t="str">
        <f t="shared" si="1"/>
        <v>Angelica Jansson</v>
      </c>
      <c r="D22" s="157">
        <v>4.8032407407407407E-3</v>
      </c>
      <c r="E22" t="e">
        <f t="shared" si="2"/>
        <v>#REF!</v>
      </c>
    </row>
    <row r="23" spans="1:5">
      <c r="A23" s="90">
        <v>244</v>
      </c>
      <c r="B23" t="str">
        <f t="shared" si="0"/>
        <v xml:space="preserve">D10 1,5 km </v>
      </c>
      <c r="C23" t="str">
        <f t="shared" si="1"/>
        <v>Tilda Karlsson</v>
      </c>
      <c r="D23" s="157">
        <v>5.0925925925925921E-3</v>
      </c>
      <c r="E23" t="e">
        <f t="shared" si="2"/>
        <v>#REF!</v>
      </c>
    </row>
    <row r="24" spans="1:5">
      <c r="A24" s="90">
        <v>253</v>
      </c>
      <c r="B24" t="str">
        <f t="shared" si="0"/>
        <v xml:space="preserve">D10 1,5 km </v>
      </c>
      <c r="C24" t="str">
        <f t="shared" si="1"/>
        <v>Sofia Monk</v>
      </c>
      <c r="D24" s="157">
        <v>5.3587962962962964E-3</v>
      </c>
      <c r="E24" t="e">
        <f t="shared" si="2"/>
        <v>#REF!</v>
      </c>
    </row>
    <row r="25" spans="1:5">
      <c r="A25" s="90">
        <v>212</v>
      </c>
      <c r="B25" t="str">
        <f t="shared" si="0"/>
        <v xml:space="preserve">D10 1,5 km </v>
      </c>
      <c r="C25" t="str">
        <f t="shared" si="1"/>
        <v>Amanda Böjer</v>
      </c>
      <c r="D25" s="157">
        <v>5.6018518518518518E-3</v>
      </c>
      <c r="E25" t="e">
        <f t="shared" si="2"/>
        <v>#REF!</v>
      </c>
    </row>
    <row r="26" spans="1:5">
      <c r="A26" s="90">
        <v>249</v>
      </c>
      <c r="B26" t="str">
        <f t="shared" si="0"/>
        <v xml:space="preserve">D10 1,5 km </v>
      </c>
      <c r="C26" t="str">
        <f t="shared" si="1"/>
        <v>Lovisa Leonardsson</v>
      </c>
      <c r="D26" s="157">
        <v>5.7638888888888887E-3</v>
      </c>
      <c r="E26" t="e">
        <f t="shared" si="2"/>
        <v>#REF!</v>
      </c>
    </row>
    <row r="27" spans="1:5">
      <c r="A27" s="90">
        <v>250</v>
      </c>
      <c r="B27" t="str">
        <f t="shared" si="0"/>
        <v xml:space="preserve">D10 1,5 km </v>
      </c>
      <c r="C27" t="str">
        <f t="shared" si="1"/>
        <v>Moa Eriksson</v>
      </c>
      <c r="D27" s="157">
        <v>5.7638888888888887E-3</v>
      </c>
      <c r="E27" t="e">
        <f t="shared" si="2"/>
        <v>#REF!</v>
      </c>
    </row>
    <row r="28" spans="1:5">
      <c r="A28" s="90">
        <v>261</v>
      </c>
      <c r="B28" t="str">
        <f t="shared" si="0"/>
        <v xml:space="preserve">D10 1,5 km </v>
      </c>
      <c r="C28" t="str">
        <f t="shared" si="1"/>
        <v>Ylva Sundqvist</v>
      </c>
      <c r="D28" s="157">
        <v>6.8865740740740736E-3</v>
      </c>
      <c r="E28" t="e">
        <f t="shared" si="2"/>
        <v>#REF!</v>
      </c>
    </row>
    <row r="29" spans="1:5">
      <c r="A29" s="90">
        <v>248</v>
      </c>
      <c r="B29" t="str">
        <f t="shared" si="0"/>
        <v>D12 2,5 km</v>
      </c>
      <c r="C29" t="str">
        <f t="shared" si="1"/>
        <v>Anna Krysén</v>
      </c>
      <c r="D29" s="157">
        <v>7.9166666666666673E-3</v>
      </c>
      <c r="E29" t="e">
        <f t="shared" si="2"/>
        <v>#REF!</v>
      </c>
    </row>
    <row r="30" spans="1:5">
      <c r="A30" s="90">
        <v>269</v>
      </c>
      <c r="B30" t="str">
        <f t="shared" si="0"/>
        <v>D12 2,5 km</v>
      </c>
      <c r="C30" t="str">
        <f t="shared" si="1"/>
        <v>Alma Jönsén</v>
      </c>
      <c r="D30" s="157">
        <v>8.3217592592592596E-3</v>
      </c>
      <c r="E30" t="e">
        <f t="shared" si="2"/>
        <v>#REF!</v>
      </c>
    </row>
    <row r="31" spans="1:5">
      <c r="A31" s="90">
        <v>231</v>
      </c>
      <c r="B31" t="str">
        <f t="shared" si="0"/>
        <v>D12 2,5 km</v>
      </c>
      <c r="C31" t="str">
        <f t="shared" si="1"/>
        <v>Olga Rindeskog</v>
      </c>
      <c r="D31" s="157">
        <v>8.4837962962962966E-3</v>
      </c>
      <c r="E31" t="e">
        <f t="shared" si="2"/>
        <v>#REF!</v>
      </c>
    </row>
    <row r="32" spans="1:5">
      <c r="A32" s="90">
        <v>234</v>
      </c>
      <c r="B32" t="str">
        <f t="shared" si="0"/>
        <v>D12 2,5 km</v>
      </c>
      <c r="C32" t="str">
        <f t="shared" si="1"/>
        <v>Alicia Bergkvist</v>
      </c>
      <c r="D32" s="157">
        <v>9.1898148148148139E-3</v>
      </c>
      <c r="E32" t="e">
        <f t="shared" si="2"/>
        <v>#REF!</v>
      </c>
    </row>
    <row r="33" spans="1:5">
      <c r="A33" s="90">
        <v>206</v>
      </c>
      <c r="B33" t="str">
        <f t="shared" si="0"/>
        <v>D12 2,5 km</v>
      </c>
      <c r="C33" t="str">
        <f t="shared" si="1"/>
        <v>Emilia Jansson</v>
      </c>
      <c r="D33" s="157">
        <v>1.2256944444444444E-2</v>
      </c>
      <c r="E33" t="e">
        <f t="shared" si="2"/>
        <v>#REF!</v>
      </c>
    </row>
    <row r="34" spans="1:5">
      <c r="A34" s="90">
        <v>271</v>
      </c>
      <c r="B34" t="str">
        <f t="shared" si="0"/>
        <v>D17 5/9 km</v>
      </c>
      <c r="C34" t="str">
        <f t="shared" si="1"/>
        <v>Helen Salinas</v>
      </c>
      <c r="D34" s="157">
        <v>2.1319444444444443E-2</v>
      </c>
      <c r="E34" t="e">
        <f t="shared" si="2"/>
        <v>#REF!</v>
      </c>
    </row>
    <row r="35" spans="1:5">
      <c r="A35" s="90">
        <v>235</v>
      </c>
      <c r="B35" t="str">
        <f t="shared" ref="B35:B66" si="3">VLOOKUP($A35,Delt9,13-$C$1,FALSE)</f>
        <v>D17 5/9 km</v>
      </c>
      <c r="C35" t="str">
        <f t="shared" ref="C35:C66" si="4">VLOOKUP($A35,Delt9,14-$C$1,FALSE)</f>
        <v>Anki Gudmundsson</v>
      </c>
      <c r="D35" s="157">
        <v>2.3680555555555555E-2</v>
      </c>
      <c r="E35" t="e">
        <f t="shared" ref="E35:E61" si="5">VLOOKUP($A35,Delt9,14,FALSE)</f>
        <v>#REF!</v>
      </c>
    </row>
    <row r="36" spans="1:5">
      <c r="A36" s="90">
        <v>254</v>
      </c>
      <c r="B36" t="str">
        <f t="shared" si="3"/>
        <v>H08 1,0 km</v>
      </c>
      <c r="C36" t="str">
        <f t="shared" si="4"/>
        <v>Albin Pihlström</v>
      </c>
      <c r="D36" s="157">
        <v>2.8124999999999995E-3</v>
      </c>
      <c r="E36" t="e">
        <f t="shared" si="5"/>
        <v>#REF!</v>
      </c>
    </row>
    <row r="37" spans="1:5">
      <c r="A37" s="90">
        <v>246</v>
      </c>
      <c r="B37" t="str">
        <f t="shared" si="3"/>
        <v>H08 1,0 km</v>
      </c>
      <c r="C37" t="str">
        <f t="shared" si="4"/>
        <v>Axel Krysén</v>
      </c>
      <c r="D37" s="157">
        <v>2.8472222222222219E-3</v>
      </c>
      <c r="E37" t="e">
        <f t="shared" si="5"/>
        <v>#REF!</v>
      </c>
    </row>
    <row r="38" spans="1:5">
      <c r="A38" s="90">
        <v>229</v>
      </c>
      <c r="B38" t="str">
        <f t="shared" si="3"/>
        <v>H08 1,0 km</v>
      </c>
      <c r="C38" t="str">
        <f t="shared" si="4"/>
        <v>Gustav Holmgren</v>
      </c>
      <c r="D38" s="157">
        <v>3.0902777777777782E-3</v>
      </c>
      <c r="E38" t="e">
        <f t="shared" si="5"/>
        <v>#REF!</v>
      </c>
    </row>
    <row r="39" spans="1:5">
      <c r="A39" s="90">
        <v>232</v>
      </c>
      <c r="B39" t="str">
        <f t="shared" si="3"/>
        <v>H08 1,0 km</v>
      </c>
      <c r="C39" t="str">
        <f t="shared" si="4"/>
        <v>Jakob Eklund</v>
      </c>
      <c r="D39" s="157">
        <v>3.1481481481481482E-3</v>
      </c>
      <c r="E39" t="e">
        <f t="shared" si="5"/>
        <v>#REF!</v>
      </c>
    </row>
    <row r="40" spans="1:5">
      <c r="A40" s="90">
        <v>230</v>
      </c>
      <c r="B40" t="str">
        <f t="shared" si="3"/>
        <v>H08 1,0 km</v>
      </c>
      <c r="C40" t="str">
        <f t="shared" si="4"/>
        <v>Hilding Malmkvist</v>
      </c>
      <c r="D40" s="157">
        <v>3.2291666666666666E-3</v>
      </c>
      <c r="E40" t="e">
        <f t="shared" si="5"/>
        <v>#REF!</v>
      </c>
    </row>
    <row r="41" spans="1:5">
      <c r="A41" s="90">
        <v>267</v>
      </c>
      <c r="B41" t="str">
        <f t="shared" si="3"/>
        <v>H08 1,0 km</v>
      </c>
      <c r="C41" t="str">
        <f t="shared" si="4"/>
        <v>Gustav Jacobsson</v>
      </c>
      <c r="D41" s="157">
        <v>3.2870370370370367E-3</v>
      </c>
      <c r="E41" t="e">
        <f t="shared" si="5"/>
        <v>#REF!</v>
      </c>
    </row>
    <row r="42" spans="1:5">
      <c r="A42" s="90">
        <v>237</v>
      </c>
      <c r="B42" t="str">
        <f t="shared" si="3"/>
        <v>H08 1,0 km</v>
      </c>
      <c r="C42" t="str">
        <f t="shared" si="4"/>
        <v>Simon Ungsgård</v>
      </c>
      <c r="D42" s="157">
        <v>3.3680555555555551E-3</v>
      </c>
      <c r="E42" t="e">
        <f t="shared" si="5"/>
        <v>#REF!</v>
      </c>
    </row>
    <row r="43" spans="1:5">
      <c r="A43" s="90">
        <v>265</v>
      </c>
      <c r="B43" t="str">
        <f t="shared" si="3"/>
        <v>H08 1,0 km</v>
      </c>
      <c r="C43" t="str">
        <f t="shared" si="4"/>
        <v>Juan Sanchez</v>
      </c>
      <c r="D43" s="157">
        <v>3.4490740740740745E-3</v>
      </c>
      <c r="E43" t="e">
        <f t="shared" si="5"/>
        <v>#REF!</v>
      </c>
    </row>
    <row r="44" spans="1:5">
      <c r="A44" s="90">
        <v>239</v>
      </c>
      <c r="B44" t="str">
        <f t="shared" si="3"/>
        <v>H08 1,0 km</v>
      </c>
      <c r="C44" t="str">
        <f t="shared" si="4"/>
        <v>Julius Hellberg</v>
      </c>
      <c r="D44" s="157">
        <v>3.7037037037037034E-3</v>
      </c>
      <c r="E44" t="e">
        <f t="shared" si="5"/>
        <v>#REF!</v>
      </c>
    </row>
    <row r="45" spans="1:5">
      <c r="A45" s="90">
        <v>226</v>
      </c>
      <c r="B45" t="str">
        <f t="shared" si="3"/>
        <v>H08 1,0 km</v>
      </c>
      <c r="C45" t="str">
        <f t="shared" si="4"/>
        <v>Simon Nyberg</v>
      </c>
      <c r="D45" s="157">
        <v>3.7615740740740739E-3</v>
      </c>
      <c r="E45" t="e">
        <f t="shared" si="5"/>
        <v>#REF!</v>
      </c>
    </row>
    <row r="46" spans="1:5">
      <c r="A46" s="90">
        <v>242</v>
      </c>
      <c r="B46" t="str">
        <f t="shared" si="3"/>
        <v>H08 1,0 km</v>
      </c>
      <c r="C46" t="str">
        <f t="shared" si="4"/>
        <v>Liam Petnook</v>
      </c>
      <c r="D46" s="157">
        <v>3.8310185185185183E-3</v>
      </c>
      <c r="E46" t="e">
        <f t="shared" si="5"/>
        <v>#REF!</v>
      </c>
    </row>
    <row r="47" spans="1:5">
      <c r="A47" s="90">
        <v>260</v>
      </c>
      <c r="B47" t="str">
        <f t="shared" si="3"/>
        <v>H08 1,0 km</v>
      </c>
      <c r="C47" t="str">
        <f t="shared" si="4"/>
        <v>Erik Sundqvist</v>
      </c>
      <c r="D47" s="157">
        <v>4.5370370370370365E-3</v>
      </c>
      <c r="E47" t="e">
        <f t="shared" si="5"/>
        <v>#REF!</v>
      </c>
    </row>
    <row r="48" spans="1:5">
      <c r="A48" s="90">
        <v>238</v>
      </c>
      <c r="B48" t="str">
        <f t="shared" si="3"/>
        <v>H08 1,0 km</v>
      </c>
      <c r="C48" t="str">
        <f t="shared" si="4"/>
        <v>Samuel Larsson</v>
      </c>
      <c r="D48" s="157">
        <v>4.7222222222222223E-3</v>
      </c>
      <c r="E48" t="e">
        <f t="shared" si="5"/>
        <v>#REF!</v>
      </c>
    </row>
    <row r="49" spans="1:5">
      <c r="A49" s="90">
        <v>227</v>
      </c>
      <c r="B49" t="str">
        <f t="shared" si="3"/>
        <v>H08 1,0 km</v>
      </c>
      <c r="C49" t="str">
        <f t="shared" si="4"/>
        <v>André Bergkvist</v>
      </c>
      <c r="D49" s="157">
        <v>4.9189814814814816E-3</v>
      </c>
      <c r="E49" t="e">
        <f t="shared" si="5"/>
        <v>#REF!</v>
      </c>
    </row>
    <row r="50" spans="1:5">
      <c r="A50" s="90">
        <v>266</v>
      </c>
      <c r="B50" t="str">
        <f t="shared" si="3"/>
        <v xml:space="preserve">H10 1,5 km </v>
      </c>
      <c r="C50" t="str">
        <f t="shared" si="4"/>
        <v>Axel Jacobsson</v>
      </c>
      <c r="D50" s="157">
        <v>4.7685185185185183E-3</v>
      </c>
      <c r="E50" t="e">
        <f t="shared" si="5"/>
        <v>#REF!</v>
      </c>
    </row>
    <row r="51" spans="1:5">
      <c r="A51" s="90">
        <v>223</v>
      </c>
      <c r="B51" t="str">
        <f t="shared" si="3"/>
        <v xml:space="preserve">H10 1,5 km </v>
      </c>
      <c r="C51" t="str">
        <f t="shared" si="4"/>
        <v>Rasmus Eriksson</v>
      </c>
      <c r="D51" s="157">
        <v>4.7916666666666672E-3</v>
      </c>
      <c r="E51" t="e">
        <f t="shared" si="5"/>
        <v>#REF!</v>
      </c>
    </row>
    <row r="52" spans="1:5">
      <c r="A52" s="90">
        <v>251</v>
      </c>
      <c r="B52" t="str">
        <f t="shared" si="3"/>
        <v xml:space="preserve">H10 1,5 km </v>
      </c>
      <c r="C52" t="str">
        <f t="shared" si="4"/>
        <v>Adam Miram</v>
      </c>
      <c r="D52" s="157">
        <v>7.083333333333333E-3</v>
      </c>
      <c r="E52" t="e">
        <f t="shared" si="5"/>
        <v>#REF!</v>
      </c>
    </row>
    <row r="53" spans="1:5">
      <c r="A53" s="90">
        <v>228</v>
      </c>
      <c r="B53" t="str">
        <f t="shared" si="3"/>
        <v xml:space="preserve">H10 1,5 km </v>
      </c>
      <c r="C53" t="str">
        <f t="shared" si="4"/>
        <v>Sven Holmgren</v>
      </c>
      <c r="D53" s="157">
        <v>7.5578703703703702E-3</v>
      </c>
      <c r="E53" t="e">
        <f t="shared" si="5"/>
        <v>#REF!</v>
      </c>
    </row>
    <row r="54" spans="1:5">
      <c r="A54" s="90">
        <v>225</v>
      </c>
      <c r="B54" t="str">
        <f t="shared" si="3"/>
        <v xml:space="preserve">H10 1,5 km </v>
      </c>
      <c r="C54" t="str">
        <f t="shared" si="4"/>
        <v>Gustav Einarsson</v>
      </c>
      <c r="D54" s="157">
        <v>8.1365740740740738E-3</v>
      </c>
      <c r="E54" t="e">
        <f t="shared" si="5"/>
        <v>#REF!</v>
      </c>
    </row>
    <row r="55" spans="1:5">
      <c r="A55" s="90">
        <v>201</v>
      </c>
      <c r="B55" t="str">
        <f t="shared" si="3"/>
        <v>H12 2,5 km</v>
      </c>
      <c r="C55" t="str">
        <f t="shared" si="4"/>
        <v>Albin Augustsson</v>
      </c>
      <c r="D55" s="157">
        <v>7.2106481481481475E-3</v>
      </c>
      <c r="E55" t="e">
        <f t="shared" si="5"/>
        <v>#REF!</v>
      </c>
    </row>
    <row r="56" spans="1:5">
      <c r="A56" s="90">
        <v>214</v>
      </c>
      <c r="B56" t="str">
        <f t="shared" si="3"/>
        <v>H12 2,5 km</v>
      </c>
      <c r="C56" t="str">
        <f t="shared" si="4"/>
        <v>Elias Lundgren</v>
      </c>
      <c r="D56" s="157">
        <v>7.8009259259259256E-3</v>
      </c>
      <c r="E56" t="e">
        <f t="shared" si="5"/>
        <v>#REF!</v>
      </c>
    </row>
    <row r="57" spans="1:5">
      <c r="A57" s="90">
        <v>256</v>
      </c>
      <c r="B57" t="str">
        <f t="shared" si="3"/>
        <v>H14 2,5 km</v>
      </c>
      <c r="C57" t="str">
        <f t="shared" si="4"/>
        <v>Oliver Pihlström</v>
      </c>
      <c r="D57" s="157">
        <v>7.6041666666666662E-3</v>
      </c>
      <c r="E57" t="e">
        <f t="shared" si="5"/>
        <v>#REF!</v>
      </c>
    </row>
    <row r="58" spans="1:5">
      <c r="A58" s="90">
        <v>218</v>
      </c>
      <c r="B58" t="str">
        <f t="shared" si="3"/>
        <v>H14 2,5 km</v>
      </c>
      <c r="C58" t="str">
        <f t="shared" si="4"/>
        <v>Joakim Nordqvist</v>
      </c>
      <c r="D58" s="157">
        <v>8.4143518518518517E-3</v>
      </c>
      <c r="E58" t="e">
        <f t="shared" si="5"/>
        <v>#REF!</v>
      </c>
    </row>
    <row r="59" spans="1:5">
      <c r="A59" s="90">
        <v>221</v>
      </c>
      <c r="B59" t="str">
        <f t="shared" si="3"/>
        <v>H16 5 km</v>
      </c>
      <c r="C59" t="str">
        <f t="shared" si="4"/>
        <v>Erik Einarsson</v>
      </c>
      <c r="D59" s="157">
        <v>1.4328703703703703E-2</v>
      </c>
      <c r="E59" t="e">
        <f t="shared" si="5"/>
        <v>#REF!</v>
      </c>
    </row>
    <row r="60" spans="1:5">
      <c r="A60" s="90">
        <v>247</v>
      </c>
      <c r="B60" t="str">
        <f t="shared" si="3"/>
        <v>H16 5 km</v>
      </c>
      <c r="C60" t="str">
        <f t="shared" si="4"/>
        <v>Erik Krysén</v>
      </c>
      <c r="D60" s="157">
        <v>1.4652777777777778E-2</v>
      </c>
      <c r="E60" t="e">
        <f t="shared" si="5"/>
        <v>#REF!</v>
      </c>
    </row>
    <row r="61" spans="1:5">
      <c r="A61" s="90">
        <v>255</v>
      </c>
      <c r="B61" t="str">
        <f t="shared" si="3"/>
        <v>H16 5 km</v>
      </c>
      <c r="C61" t="str">
        <f t="shared" si="4"/>
        <v>Wille Pihlström</v>
      </c>
      <c r="D61" s="157">
        <v>1.4733796296296295E-2</v>
      </c>
      <c r="E61" t="e">
        <f t="shared" si="5"/>
        <v>#REF!</v>
      </c>
    </row>
    <row r="62" spans="1:5">
      <c r="A62" s="90">
        <v>224</v>
      </c>
      <c r="B62" t="str">
        <f t="shared" si="3"/>
        <v>H16 5 km</v>
      </c>
      <c r="C62" t="str">
        <f t="shared" si="4"/>
        <v>Jonathan Hinz-Eriksson</v>
      </c>
      <c r="D62" s="157">
        <v>1.5335648148148147E-2</v>
      </c>
      <c r="E62" t="e">
        <f>VLOOKUP($A62,Delt9,15,FALSE)</f>
        <v>#REF!</v>
      </c>
    </row>
    <row r="63" spans="1:5">
      <c r="A63" s="90">
        <v>220</v>
      </c>
      <c r="B63" t="str">
        <f t="shared" si="3"/>
        <v>H16 5 km</v>
      </c>
      <c r="C63" t="str">
        <f t="shared" si="4"/>
        <v>William Karlsson</v>
      </c>
      <c r="D63" s="157">
        <v>1.6203703703703703E-2</v>
      </c>
      <c r="E63" t="e">
        <f>VLOOKUP($A63,Delt9,15,FALSE)</f>
        <v>#REF!</v>
      </c>
    </row>
    <row r="64" spans="1:5">
      <c r="A64" s="90">
        <v>233</v>
      </c>
      <c r="B64" t="str">
        <f t="shared" si="3"/>
        <v>H17 5/9 km</v>
      </c>
      <c r="C64" t="str">
        <f t="shared" si="4"/>
        <v>Henrik Malmkvist</v>
      </c>
      <c r="D64" s="157">
        <v>1.3553240740740741E-2</v>
      </c>
      <c r="E64" t="e">
        <f>VLOOKUP($A64,Delt9,14,FALSE)</f>
        <v>#REF!</v>
      </c>
    </row>
    <row r="65" spans="1:5">
      <c r="A65" s="90">
        <v>207</v>
      </c>
      <c r="B65" t="str">
        <f t="shared" si="3"/>
        <v>H17 5/9 km</v>
      </c>
      <c r="C65" t="str">
        <f t="shared" si="4"/>
        <v>Mattias Westman</v>
      </c>
      <c r="D65" s="157">
        <v>1.4907407407407406E-2</v>
      </c>
      <c r="E65" t="e">
        <f>VLOOKUP($A65,Delt9,14,FALSE)</f>
        <v>#REF!</v>
      </c>
    </row>
    <row r="66" spans="1:5">
      <c r="A66" s="90">
        <v>222</v>
      </c>
      <c r="B66" t="str">
        <f t="shared" si="3"/>
        <v>H17 5/9 km</v>
      </c>
      <c r="C66" t="str">
        <f t="shared" si="4"/>
        <v>Jan Eriksson</v>
      </c>
      <c r="D66" s="157">
        <v>1.5324074074074073E-2</v>
      </c>
      <c r="E66" t="e">
        <f>VLOOKUP($A66,Delt9,15,FALSE)</f>
        <v>#REF!</v>
      </c>
    </row>
    <row r="67" spans="1:5">
      <c r="A67" s="90">
        <v>211</v>
      </c>
      <c r="B67" t="str">
        <f t="shared" ref="B67:B102" si="6">VLOOKUP($A67,Delt9,13-$C$1,FALSE)</f>
        <v>H17 5/9 km</v>
      </c>
      <c r="C67" t="str">
        <f t="shared" ref="C67:C102" si="7">VLOOKUP($A67,Delt9,14-$C$1,FALSE)</f>
        <v>Erik Eriksson</v>
      </c>
      <c r="D67" s="157">
        <v>1.5648148148148151E-2</v>
      </c>
      <c r="E67" t="e">
        <f>VLOOKUP($A67,Delt9,15,FALSE)</f>
        <v>#REF!</v>
      </c>
    </row>
    <row r="68" spans="1:5">
      <c r="A68" s="90">
        <v>268</v>
      </c>
      <c r="B68" t="str">
        <f t="shared" si="6"/>
        <v>H17 5/9 km</v>
      </c>
      <c r="C68" t="str">
        <f t="shared" si="7"/>
        <v>Jonas Jönsen</v>
      </c>
      <c r="D68" s="157">
        <v>1.6493055555555556E-2</v>
      </c>
      <c r="E68" t="e">
        <f t="shared" ref="E68:E102" si="8">VLOOKUP($A68,Delt9,14,FALSE)</f>
        <v>#REF!</v>
      </c>
    </row>
    <row r="69" spans="1:5">
      <c r="A69" s="90">
        <v>216</v>
      </c>
      <c r="B69" t="str">
        <f t="shared" si="6"/>
        <v>H17 5/9 km</v>
      </c>
      <c r="C69" t="str">
        <f t="shared" si="7"/>
        <v>Robert Magnusson</v>
      </c>
      <c r="D69" s="157">
        <v>1.832175925925926E-2</v>
      </c>
      <c r="E69" t="e">
        <f t="shared" si="8"/>
        <v>#REF!</v>
      </c>
    </row>
    <row r="70" spans="1:5">
      <c r="A70" s="90">
        <v>209</v>
      </c>
      <c r="B70" t="str">
        <f t="shared" si="6"/>
        <v>H17 5/9 km</v>
      </c>
      <c r="C70" t="str">
        <f t="shared" si="7"/>
        <v>Agustin Ninganza</v>
      </c>
      <c r="D70" s="157">
        <v>2.1377314814814818E-2</v>
      </c>
      <c r="E70" t="e">
        <f t="shared" si="8"/>
        <v>#REF!</v>
      </c>
    </row>
    <row r="71" spans="1:5">
      <c r="A71" s="90">
        <v>236</v>
      </c>
      <c r="B71" t="str">
        <f t="shared" si="6"/>
        <v>H17 5/9 km</v>
      </c>
      <c r="C71" t="str">
        <f t="shared" si="7"/>
        <v>Björn Mannerstedt</v>
      </c>
      <c r="D71" s="157">
        <v>2.7777777777777776E-2</v>
      </c>
      <c r="E71" t="e">
        <f t="shared" si="8"/>
        <v>#REF!</v>
      </c>
    </row>
    <row r="72" spans="1:5">
      <c r="A72" s="90">
        <v>219</v>
      </c>
      <c r="B72" t="str">
        <f t="shared" si="6"/>
        <v>H17 5/9 km</v>
      </c>
      <c r="C72" t="str">
        <f t="shared" si="7"/>
        <v>Jan Nordqvist</v>
      </c>
      <c r="D72" s="157" t="s">
        <v>1429</v>
      </c>
      <c r="E72" t="e">
        <f t="shared" si="8"/>
        <v>#REF!</v>
      </c>
    </row>
    <row r="73" spans="1:5">
      <c r="A73" s="90">
        <v>210</v>
      </c>
      <c r="B73" t="str">
        <f t="shared" si="6"/>
        <v>H17 5/9 km</v>
      </c>
      <c r="C73" t="str">
        <f t="shared" si="7"/>
        <v>Medhanie Asgedom</v>
      </c>
      <c r="D73" s="157" t="s">
        <v>1429</v>
      </c>
      <c r="E73" t="e">
        <f t="shared" si="8"/>
        <v>#REF!</v>
      </c>
    </row>
    <row r="74" spans="1:5">
      <c r="A74" s="90"/>
      <c r="B74" t="e">
        <f t="shared" si="6"/>
        <v>#N/A</v>
      </c>
      <c r="C74" t="e">
        <f t="shared" si="7"/>
        <v>#N/A</v>
      </c>
      <c r="D74" s="157"/>
      <c r="E74" t="e">
        <f t="shared" si="8"/>
        <v>#N/A</v>
      </c>
    </row>
    <row r="75" spans="1:5">
      <c r="A75" s="90"/>
      <c r="B75" t="e">
        <f t="shared" si="6"/>
        <v>#N/A</v>
      </c>
      <c r="C75" t="e">
        <f t="shared" si="7"/>
        <v>#N/A</v>
      </c>
      <c r="D75" s="157"/>
      <c r="E75" t="e">
        <f t="shared" si="8"/>
        <v>#N/A</v>
      </c>
    </row>
    <row r="76" spans="1:5">
      <c r="A76" s="90"/>
      <c r="B76" t="e">
        <f t="shared" si="6"/>
        <v>#N/A</v>
      </c>
      <c r="C76" t="e">
        <f t="shared" si="7"/>
        <v>#N/A</v>
      </c>
      <c r="D76" s="157"/>
      <c r="E76" t="e">
        <f t="shared" si="8"/>
        <v>#N/A</v>
      </c>
    </row>
    <row r="77" spans="1:5">
      <c r="A77" s="90"/>
      <c r="B77" t="e">
        <f t="shared" si="6"/>
        <v>#N/A</v>
      </c>
      <c r="C77" t="e">
        <f t="shared" si="7"/>
        <v>#N/A</v>
      </c>
      <c r="D77" s="157"/>
      <c r="E77" t="e">
        <f t="shared" si="8"/>
        <v>#N/A</v>
      </c>
    </row>
    <row r="78" spans="1:5">
      <c r="A78" s="90"/>
      <c r="B78" t="e">
        <f t="shared" si="6"/>
        <v>#N/A</v>
      </c>
      <c r="C78" t="e">
        <f t="shared" si="7"/>
        <v>#N/A</v>
      </c>
      <c r="D78" s="157"/>
      <c r="E78" t="e">
        <f t="shared" si="8"/>
        <v>#N/A</v>
      </c>
    </row>
    <row r="79" spans="1:5">
      <c r="A79" s="90"/>
      <c r="B79" t="e">
        <f t="shared" si="6"/>
        <v>#N/A</v>
      </c>
      <c r="C79" t="e">
        <f t="shared" si="7"/>
        <v>#N/A</v>
      </c>
      <c r="D79" s="157"/>
      <c r="E79" t="e">
        <f t="shared" si="8"/>
        <v>#N/A</v>
      </c>
    </row>
    <row r="80" spans="1:5">
      <c r="A80" s="90"/>
      <c r="B80" t="e">
        <f t="shared" si="6"/>
        <v>#N/A</v>
      </c>
      <c r="C80" t="e">
        <f t="shared" si="7"/>
        <v>#N/A</v>
      </c>
      <c r="D80" s="157"/>
      <c r="E80" t="e">
        <f t="shared" si="8"/>
        <v>#N/A</v>
      </c>
    </row>
    <row r="81" spans="1:5">
      <c r="A81" s="90"/>
      <c r="B81" t="e">
        <f t="shared" si="6"/>
        <v>#N/A</v>
      </c>
      <c r="C81" t="e">
        <f t="shared" si="7"/>
        <v>#N/A</v>
      </c>
      <c r="D81" s="157"/>
      <c r="E81" t="e">
        <f t="shared" si="8"/>
        <v>#N/A</v>
      </c>
    </row>
    <row r="82" spans="1:5">
      <c r="A82" s="90"/>
      <c r="B82" t="e">
        <f t="shared" si="6"/>
        <v>#N/A</v>
      </c>
      <c r="C82" t="e">
        <f t="shared" si="7"/>
        <v>#N/A</v>
      </c>
      <c r="D82" s="157"/>
      <c r="E82" t="e">
        <f t="shared" si="8"/>
        <v>#N/A</v>
      </c>
    </row>
    <row r="83" spans="1:5">
      <c r="A83" s="90"/>
      <c r="B83" t="e">
        <f t="shared" si="6"/>
        <v>#N/A</v>
      </c>
      <c r="C83" t="e">
        <f t="shared" si="7"/>
        <v>#N/A</v>
      </c>
      <c r="D83" s="157"/>
      <c r="E83" t="e">
        <f t="shared" si="8"/>
        <v>#N/A</v>
      </c>
    </row>
    <row r="84" spans="1:5">
      <c r="A84" s="90"/>
      <c r="B84" t="e">
        <f t="shared" si="6"/>
        <v>#N/A</v>
      </c>
      <c r="C84" t="e">
        <f t="shared" si="7"/>
        <v>#N/A</v>
      </c>
      <c r="D84" s="157"/>
      <c r="E84" t="e">
        <f t="shared" si="8"/>
        <v>#N/A</v>
      </c>
    </row>
    <row r="85" spans="1:5">
      <c r="A85" s="90"/>
      <c r="B85" t="e">
        <f t="shared" si="6"/>
        <v>#N/A</v>
      </c>
      <c r="C85" t="e">
        <f t="shared" si="7"/>
        <v>#N/A</v>
      </c>
      <c r="D85" s="157"/>
      <c r="E85" t="e">
        <f t="shared" si="8"/>
        <v>#N/A</v>
      </c>
    </row>
    <row r="86" spans="1:5">
      <c r="A86" s="90"/>
      <c r="B86" t="e">
        <f t="shared" si="6"/>
        <v>#N/A</v>
      </c>
      <c r="C86" t="e">
        <f t="shared" si="7"/>
        <v>#N/A</v>
      </c>
      <c r="D86" s="157"/>
      <c r="E86" t="e">
        <f t="shared" si="8"/>
        <v>#N/A</v>
      </c>
    </row>
    <row r="87" spans="1:5">
      <c r="A87" s="90"/>
      <c r="B87" t="e">
        <f t="shared" si="6"/>
        <v>#N/A</v>
      </c>
      <c r="C87" t="e">
        <f t="shared" si="7"/>
        <v>#N/A</v>
      </c>
      <c r="D87" s="157"/>
      <c r="E87" t="e">
        <f t="shared" si="8"/>
        <v>#N/A</v>
      </c>
    </row>
    <row r="88" spans="1:5">
      <c r="A88" s="90"/>
      <c r="B88" t="e">
        <f t="shared" si="6"/>
        <v>#N/A</v>
      </c>
      <c r="C88" t="e">
        <f t="shared" si="7"/>
        <v>#N/A</v>
      </c>
      <c r="D88" s="157"/>
      <c r="E88" t="e">
        <f t="shared" si="8"/>
        <v>#N/A</v>
      </c>
    </row>
    <row r="89" spans="1:5">
      <c r="A89" s="90"/>
      <c r="B89" t="e">
        <f t="shared" si="6"/>
        <v>#N/A</v>
      </c>
      <c r="C89" t="e">
        <f t="shared" si="7"/>
        <v>#N/A</v>
      </c>
      <c r="D89" s="157"/>
      <c r="E89" t="e">
        <f t="shared" si="8"/>
        <v>#N/A</v>
      </c>
    </row>
    <row r="90" spans="1:5">
      <c r="A90" s="90"/>
      <c r="B90" t="e">
        <f t="shared" si="6"/>
        <v>#N/A</v>
      </c>
      <c r="C90" t="e">
        <f t="shared" si="7"/>
        <v>#N/A</v>
      </c>
      <c r="D90" s="157"/>
      <c r="E90" t="e">
        <f t="shared" si="8"/>
        <v>#N/A</v>
      </c>
    </row>
    <row r="91" spans="1:5">
      <c r="A91" s="90"/>
      <c r="B91" t="e">
        <f t="shared" si="6"/>
        <v>#N/A</v>
      </c>
      <c r="C91" t="e">
        <f t="shared" si="7"/>
        <v>#N/A</v>
      </c>
      <c r="D91" s="157"/>
      <c r="E91" t="e">
        <f t="shared" si="8"/>
        <v>#N/A</v>
      </c>
    </row>
    <row r="92" spans="1:5">
      <c r="A92" s="90"/>
      <c r="B92" t="e">
        <f t="shared" si="6"/>
        <v>#N/A</v>
      </c>
      <c r="C92" t="e">
        <f t="shared" si="7"/>
        <v>#N/A</v>
      </c>
      <c r="D92" s="157"/>
      <c r="E92" t="e">
        <f t="shared" si="8"/>
        <v>#N/A</v>
      </c>
    </row>
    <row r="93" spans="1:5">
      <c r="A93" s="90"/>
      <c r="B93" t="e">
        <f t="shared" si="6"/>
        <v>#N/A</v>
      </c>
      <c r="C93" t="e">
        <f t="shared" si="7"/>
        <v>#N/A</v>
      </c>
      <c r="D93" s="157"/>
      <c r="E93" t="e">
        <f t="shared" si="8"/>
        <v>#N/A</v>
      </c>
    </row>
    <row r="94" spans="1:5">
      <c r="A94" s="90"/>
      <c r="B94" t="e">
        <f t="shared" si="6"/>
        <v>#N/A</v>
      </c>
      <c r="C94" t="e">
        <f t="shared" si="7"/>
        <v>#N/A</v>
      </c>
      <c r="D94" s="157"/>
      <c r="E94" t="e">
        <f t="shared" si="8"/>
        <v>#N/A</v>
      </c>
    </row>
    <row r="95" spans="1:5">
      <c r="A95" s="90"/>
      <c r="B95" t="e">
        <f t="shared" si="6"/>
        <v>#N/A</v>
      </c>
      <c r="C95" t="e">
        <f t="shared" si="7"/>
        <v>#N/A</v>
      </c>
      <c r="D95" s="157"/>
      <c r="E95" t="e">
        <f t="shared" si="8"/>
        <v>#N/A</v>
      </c>
    </row>
    <row r="96" spans="1:5">
      <c r="A96" s="90"/>
      <c r="B96" t="e">
        <f t="shared" si="6"/>
        <v>#N/A</v>
      </c>
      <c r="C96" t="e">
        <f t="shared" si="7"/>
        <v>#N/A</v>
      </c>
      <c r="D96" s="157"/>
      <c r="E96" t="e">
        <f t="shared" si="8"/>
        <v>#N/A</v>
      </c>
    </row>
    <row r="97" spans="1:5">
      <c r="A97" s="90"/>
      <c r="B97" t="e">
        <f t="shared" si="6"/>
        <v>#N/A</v>
      </c>
      <c r="C97" t="e">
        <f t="shared" si="7"/>
        <v>#N/A</v>
      </c>
      <c r="D97" s="157"/>
      <c r="E97" t="e">
        <f t="shared" si="8"/>
        <v>#N/A</v>
      </c>
    </row>
    <row r="98" spans="1:5">
      <c r="A98" s="90"/>
      <c r="B98" t="e">
        <f t="shared" si="6"/>
        <v>#N/A</v>
      </c>
      <c r="C98" t="e">
        <f t="shared" si="7"/>
        <v>#N/A</v>
      </c>
      <c r="D98" s="157"/>
      <c r="E98" t="e">
        <f t="shared" si="8"/>
        <v>#N/A</v>
      </c>
    </row>
    <row r="99" spans="1:5">
      <c r="A99" s="90"/>
      <c r="B99" t="e">
        <f t="shared" si="6"/>
        <v>#N/A</v>
      </c>
      <c r="C99" t="e">
        <f t="shared" si="7"/>
        <v>#N/A</v>
      </c>
      <c r="D99" s="157"/>
      <c r="E99" t="e">
        <f t="shared" si="8"/>
        <v>#N/A</v>
      </c>
    </row>
    <row r="100" spans="1:5">
      <c r="A100" s="90"/>
      <c r="B100" t="e">
        <f t="shared" si="6"/>
        <v>#N/A</v>
      </c>
      <c r="C100" t="e">
        <f t="shared" si="7"/>
        <v>#N/A</v>
      </c>
      <c r="D100" s="157"/>
      <c r="E100" t="e">
        <f t="shared" si="8"/>
        <v>#N/A</v>
      </c>
    </row>
    <row r="101" spans="1:5">
      <c r="A101" s="90"/>
      <c r="B101" t="e">
        <f t="shared" si="6"/>
        <v>#N/A</v>
      </c>
      <c r="C101" t="e">
        <f t="shared" si="7"/>
        <v>#N/A</v>
      </c>
      <c r="D101" s="157"/>
      <c r="E101" t="e">
        <f t="shared" si="8"/>
        <v>#N/A</v>
      </c>
    </row>
    <row r="102" spans="1:5">
      <c r="A102" s="90"/>
      <c r="B102" t="e">
        <f t="shared" si="6"/>
        <v>#N/A</v>
      </c>
      <c r="C102" t="e">
        <f t="shared" si="7"/>
        <v>#N/A</v>
      </c>
      <c r="D102" s="157"/>
      <c r="E102" t="e">
        <f t="shared" si="8"/>
        <v>#N/A</v>
      </c>
    </row>
  </sheetData>
  <autoFilter ref="A2:E102">
    <sortState ref="A3:E102">
      <sortCondition ref="B2:B102"/>
    </sortState>
  </autoFilter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B1:H116"/>
  <sheetViews>
    <sheetView topLeftCell="A39" workbookViewId="0">
      <selection activeCell="E4" sqref="E4"/>
    </sheetView>
  </sheetViews>
  <sheetFormatPr baseColWidth="10" defaultColWidth="9.6640625" defaultRowHeight="14.5" customHeight="1" x14ac:dyDescent="0"/>
  <cols>
    <col min="1" max="1" width="3.33203125" style="64" customWidth="1"/>
    <col min="2" max="2" width="4.1640625" style="74" customWidth="1"/>
    <col min="3" max="3" width="25.5" style="64" customWidth="1"/>
    <col min="4" max="4" width="9.5" style="75" customWidth="1"/>
    <col min="5" max="5" width="8.33203125" style="64" customWidth="1"/>
    <col min="6" max="6" width="4.1640625" style="74" customWidth="1"/>
    <col min="7" max="7" width="25.5" style="64" customWidth="1"/>
    <col min="8" max="8" width="9.5" style="75" customWidth="1"/>
    <col min="9" max="9" width="8.33203125" style="64" bestFit="1" customWidth="1"/>
    <col min="10" max="16384" width="9.6640625" style="64"/>
  </cols>
  <sheetData>
    <row r="1" spans="2:8" ht="19" thickBot="1">
      <c r="B1" s="61"/>
      <c r="C1" s="62" t="s">
        <v>571</v>
      </c>
      <c r="D1" s="63"/>
      <c r="F1" s="61"/>
      <c r="G1" s="62" t="s">
        <v>572</v>
      </c>
      <c r="H1" s="63"/>
    </row>
    <row r="2" spans="2:8" ht="16" thickBot="1">
      <c r="B2" s="65" t="s">
        <v>555</v>
      </c>
      <c r="C2" s="66" t="s">
        <v>21</v>
      </c>
      <c r="D2" s="67"/>
      <c r="F2" s="65" t="s">
        <v>555</v>
      </c>
      <c r="G2" s="66" t="s">
        <v>21</v>
      </c>
      <c r="H2" s="68"/>
    </row>
    <row r="3" spans="2:8" ht="14.5" customHeight="1">
      <c r="B3" s="69">
        <v>1</v>
      </c>
      <c r="C3" s="70" t="s">
        <v>22</v>
      </c>
      <c r="D3" s="71"/>
      <c r="F3" s="69">
        <v>1</v>
      </c>
      <c r="G3" s="70" t="s">
        <v>1268</v>
      </c>
      <c r="H3" s="71"/>
    </row>
    <row r="4" spans="2:8" ht="14.5" customHeight="1">
      <c r="B4" s="69">
        <v>2</v>
      </c>
      <c r="C4" s="70" t="s">
        <v>1353</v>
      </c>
      <c r="D4" s="71"/>
      <c r="F4" s="69">
        <v>2</v>
      </c>
      <c r="G4" s="70" t="s">
        <v>62</v>
      </c>
      <c r="H4" s="71"/>
    </row>
    <row r="5" spans="2:8" ht="14.5" customHeight="1">
      <c r="B5" s="69">
        <v>3</v>
      </c>
      <c r="C5" s="70" t="s">
        <v>24</v>
      </c>
      <c r="D5" s="71"/>
      <c r="F5" s="69">
        <v>3</v>
      </c>
      <c r="G5" s="70" t="s">
        <v>627</v>
      </c>
      <c r="H5" s="71"/>
    </row>
    <row r="6" spans="2:8" ht="14.5" customHeight="1">
      <c r="B6" s="69">
        <v>4</v>
      </c>
      <c r="C6" s="70" t="s">
        <v>611</v>
      </c>
      <c r="D6" s="71"/>
      <c r="F6" s="69">
        <v>4</v>
      </c>
      <c r="G6" s="70" t="s">
        <v>63</v>
      </c>
      <c r="H6" s="71"/>
    </row>
    <row r="7" spans="2:8" ht="14.5" customHeight="1">
      <c r="B7" s="69">
        <v>5</v>
      </c>
      <c r="C7" s="70" t="s">
        <v>26</v>
      </c>
      <c r="D7" s="71"/>
      <c r="F7" s="69">
        <v>5</v>
      </c>
      <c r="G7" s="70" t="s">
        <v>64</v>
      </c>
      <c r="H7" s="71"/>
    </row>
    <row r="8" spans="2:8" ht="14.5" customHeight="1">
      <c r="B8" s="69">
        <v>6</v>
      </c>
      <c r="C8" s="70" t="s">
        <v>27</v>
      </c>
      <c r="D8" s="71"/>
      <c r="F8" s="69">
        <v>6</v>
      </c>
      <c r="G8" s="70" t="s">
        <v>643</v>
      </c>
      <c r="H8" s="71"/>
    </row>
    <row r="9" spans="2:8" ht="14.5" customHeight="1">
      <c r="B9" s="69">
        <v>7</v>
      </c>
      <c r="C9" s="70" t="s">
        <v>613</v>
      </c>
      <c r="D9" s="71"/>
      <c r="F9" s="69">
        <v>7</v>
      </c>
      <c r="G9" s="70" t="s">
        <v>628</v>
      </c>
      <c r="H9" s="71"/>
    </row>
    <row r="10" spans="2:8" ht="14.5" customHeight="1">
      <c r="B10" s="69">
        <v>8</v>
      </c>
      <c r="C10" s="70" t="s">
        <v>31</v>
      </c>
      <c r="D10" s="71"/>
      <c r="F10" s="69">
        <v>8</v>
      </c>
      <c r="G10" s="70" t="s">
        <v>66</v>
      </c>
      <c r="H10" s="71"/>
    </row>
    <row r="11" spans="2:8" ht="14.5" customHeight="1">
      <c r="B11" s="69">
        <v>9</v>
      </c>
      <c r="C11" s="70" t="s">
        <v>30</v>
      </c>
      <c r="D11" s="71"/>
      <c r="F11" s="69">
        <v>9</v>
      </c>
      <c r="G11" s="70" t="s">
        <v>65</v>
      </c>
      <c r="H11" s="71"/>
    </row>
    <row r="12" spans="2:8" ht="14.5" customHeight="1">
      <c r="B12" s="69">
        <v>10</v>
      </c>
      <c r="C12" s="70" t="s">
        <v>33</v>
      </c>
      <c r="D12" s="71"/>
      <c r="F12" s="69">
        <v>10</v>
      </c>
      <c r="G12" s="70" t="s">
        <v>67</v>
      </c>
      <c r="H12" s="71"/>
    </row>
    <row r="13" spans="2:8" ht="14.5" customHeight="1">
      <c r="B13" s="69">
        <v>11</v>
      </c>
      <c r="C13" s="70" t="s">
        <v>34</v>
      </c>
      <c r="D13" s="71"/>
      <c r="F13" s="69">
        <v>11</v>
      </c>
      <c r="G13" s="70" t="s">
        <v>646</v>
      </c>
      <c r="H13" s="71"/>
    </row>
    <row r="14" spans="2:8" ht="14.5" customHeight="1">
      <c r="B14" s="69">
        <v>12</v>
      </c>
      <c r="C14" s="70" t="s">
        <v>35</v>
      </c>
      <c r="D14" s="71"/>
      <c r="F14" s="69">
        <v>12</v>
      </c>
      <c r="G14" s="70" t="s">
        <v>629</v>
      </c>
      <c r="H14" s="71"/>
    </row>
    <row r="15" spans="2:8" ht="14.5" customHeight="1">
      <c r="B15" s="69">
        <v>13</v>
      </c>
      <c r="C15" s="70" t="s">
        <v>37</v>
      </c>
      <c r="D15" s="71"/>
      <c r="F15" s="69">
        <v>13</v>
      </c>
      <c r="G15" s="70" t="s">
        <v>71</v>
      </c>
      <c r="H15" s="71"/>
    </row>
    <row r="16" spans="2:8" ht="14.5" customHeight="1">
      <c r="B16" s="69">
        <v>14</v>
      </c>
      <c r="C16" s="70" t="s">
        <v>39</v>
      </c>
      <c r="D16" s="71"/>
      <c r="F16" s="69">
        <v>14</v>
      </c>
      <c r="G16" s="70" t="s">
        <v>72</v>
      </c>
      <c r="H16" s="71"/>
    </row>
    <row r="17" spans="2:8" ht="14.5" customHeight="1">
      <c r="B17" s="69">
        <v>15</v>
      </c>
      <c r="C17" s="70" t="s">
        <v>1270</v>
      </c>
      <c r="D17" s="71"/>
      <c r="F17" s="69">
        <v>15</v>
      </c>
      <c r="G17" s="70" t="s">
        <v>76</v>
      </c>
      <c r="H17" s="71"/>
    </row>
    <row r="18" spans="2:8" ht="14.5" customHeight="1">
      <c r="B18" s="69">
        <v>16</v>
      </c>
      <c r="C18" s="70" t="s">
        <v>42</v>
      </c>
      <c r="D18" s="71"/>
      <c r="F18" s="69">
        <v>16</v>
      </c>
      <c r="G18" s="70" t="s">
        <v>77</v>
      </c>
      <c r="H18" s="71"/>
    </row>
    <row r="19" spans="2:8" ht="14.5" customHeight="1">
      <c r="B19" s="69">
        <v>17</v>
      </c>
      <c r="C19" s="70" t="s">
        <v>1227</v>
      </c>
      <c r="D19" s="71"/>
      <c r="F19" s="69">
        <v>17</v>
      </c>
      <c r="G19" s="70" t="s">
        <v>79</v>
      </c>
      <c r="H19" s="71"/>
    </row>
    <row r="20" spans="2:8" ht="14.5" customHeight="1">
      <c r="B20" s="69">
        <v>18</v>
      </c>
      <c r="C20" s="70" t="s">
        <v>45</v>
      </c>
      <c r="D20" s="71"/>
      <c r="F20" s="69">
        <v>18</v>
      </c>
      <c r="G20" s="70" t="s">
        <v>626</v>
      </c>
      <c r="H20" s="71"/>
    </row>
    <row r="21" spans="2:8" ht="14.5" customHeight="1">
      <c r="B21" s="69">
        <v>19</v>
      </c>
      <c r="C21" s="70" t="s">
        <v>46</v>
      </c>
      <c r="D21" s="71"/>
      <c r="F21" s="69">
        <v>19</v>
      </c>
      <c r="G21" s="70" t="s">
        <v>623</v>
      </c>
      <c r="H21" s="71"/>
    </row>
    <row r="22" spans="2:8" ht="14.5" customHeight="1">
      <c r="B22" s="69">
        <v>20</v>
      </c>
      <c r="C22" s="70" t="s">
        <v>50</v>
      </c>
      <c r="D22" s="71"/>
      <c r="F22" s="69">
        <v>20</v>
      </c>
      <c r="G22" s="70" t="s">
        <v>645</v>
      </c>
      <c r="H22" s="71"/>
    </row>
    <row r="23" spans="2:8" ht="14.5" customHeight="1">
      <c r="B23" s="69">
        <v>21</v>
      </c>
      <c r="C23" s="70" t="s">
        <v>1223</v>
      </c>
      <c r="D23" s="71"/>
      <c r="F23" s="69">
        <v>21</v>
      </c>
      <c r="G23" s="70" t="s">
        <v>1419</v>
      </c>
      <c r="H23" s="71"/>
    </row>
    <row r="24" spans="2:8" ht="14.5" customHeight="1">
      <c r="B24" s="69">
        <v>22</v>
      </c>
      <c r="C24" s="70" t="s">
        <v>1245</v>
      </c>
      <c r="D24" s="71"/>
      <c r="F24" s="69">
        <v>22</v>
      </c>
      <c r="G24" s="70" t="s">
        <v>1238</v>
      </c>
      <c r="H24" s="71"/>
    </row>
    <row r="25" spans="2:8" ht="14.5" customHeight="1">
      <c r="B25" s="69">
        <v>23</v>
      </c>
      <c r="C25" s="72" t="s">
        <v>53</v>
      </c>
      <c r="D25" s="73"/>
      <c r="F25" s="69">
        <v>23</v>
      </c>
      <c r="G25" s="72" t="s">
        <v>80</v>
      </c>
      <c r="H25" s="73"/>
    </row>
    <row r="26" spans="2:8" ht="14.5" customHeight="1">
      <c r="B26" s="69">
        <v>24</v>
      </c>
      <c r="C26" s="72" t="s">
        <v>54</v>
      </c>
      <c r="D26" s="73"/>
      <c r="F26" s="69">
        <v>24</v>
      </c>
      <c r="G26" s="72" t="s">
        <v>1422</v>
      </c>
      <c r="H26" s="73"/>
    </row>
    <row r="27" spans="2:8" ht="14.5" customHeight="1">
      <c r="B27" s="69">
        <v>25</v>
      </c>
      <c r="C27" s="72" t="s">
        <v>56</v>
      </c>
      <c r="D27" s="73"/>
      <c r="F27" s="69">
        <v>25</v>
      </c>
      <c r="G27" s="72" t="s">
        <v>85</v>
      </c>
      <c r="H27" s="73"/>
    </row>
    <row r="28" spans="2:8" ht="14.5" customHeight="1">
      <c r="B28" s="69">
        <v>26</v>
      </c>
      <c r="C28" s="72" t="s">
        <v>57</v>
      </c>
      <c r="D28" s="73"/>
      <c r="F28" s="69">
        <v>26</v>
      </c>
      <c r="G28" s="72" t="s">
        <v>88</v>
      </c>
      <c r="H28" s="73"/>
    </row>
    <row r="29" spans="2:8" ht="14.5" customHeight="1">
      <c r="B29" s="69">
        <v>27</v>
      </c>
      <c r="C29" s="72" t="s">
        <v>58</v>
      </c>
      <c r="D29" s="73"/>
      <c r="F29" s="69">
        <v>27</v>
      </c>
      <c r="G29" s="72" t="s">
        <v>86</v>
      </c>
      <c r="H29" s="73"/>
    </row>
    <row r="30" spans="2:8" ht="14.5" customHeight="1">
      <c r="B30" s="69">
        <v>28</v>
      </c>
      <c r="C30" s="72"/>
      <c r="D30" s="73"/>
      <c r="F30" s="69">
        <v>28</v>
      </c>
      <c r="G30" s="72" t="s">
        <v>89</v>
      </c>
      <c r="H30" s="73"/>
    </row>
    <row r="31" spans="2:8" ht="14.5" customHeight="1">
      <c r="B31" s="69">
        <v>29</v>
      </c>
      <c r="C31" s="72"/>
      <c r="D31" s="73"/>
      <c r="F31" s="69">
        <v>29</v>
      </c>
      <c r="G31" s="72" t="s">
        <v>1421</v>
      </c>
      <c r="H31" s="73"/>
    </row>
    <row r="32" spans="2:8" ht="14.5" customHeight="1">
      <c r="B32" s="69">
        <v>30</v>
      </c>
      <c r="C32" s="72"/>
      <c r="D32" s="73"/>
      <c r="F32" s="69">
        <v>30</v>
      </c>
      <c r="G32" s="72" t="s">
        <v>644</v>
      </c>
      <c r="H32" s="73"/>
    </row>
    <row r="33" spans="2:8" ht="14.5" customHeight="1">
      <c r="B33" s="69">
        <v>31</v>
      </c>
      <c r="C33" s="72"/>
      <c r="D33" s="73"/>
      <c r="F33" s="69">
        <v>31</v>
      </c>
      <c r="G33" s="72" t="s">
        <v>647</v>
      </c>
      <c r="H33" s="73"/>
    </row>
    <row r="34" spans="2:8" ht="14.5" customHeight="1">
      <c r="B34" s="69">
        <v>32</v>
      </c>
      <c r="C34" s="72"/>
      <c r="D34" s="73"/>
      <c r="F34" s="69">
        <v>32</v>
      </c>
      <c r="G34" s="72" t="s">
        <v>642</v>
      </c>
      <c r="H34" s="73"/>
    </row>
    <row r="35" spans="2:8" ht="14.5" customHeight="1">
      <c r="B35" s="69">
        <v>33</v>
      </c>
      <c r="C35" s="72"/>
      <c r="D35" s="73"/>
      <c r="F35" s="69">
        <v>33</v>
      </c>
      <c r="G35" s="72" t="s">
        <v>635</v>
      </c>
      <c r="H35" s="73"/>
    </row>
    <row r="36" spans="2:8" ht="14.5" customHeight="1">
      <c r="B36" s="69">
        <v>34</v>
      </c>
      <c r="C36" s="72"/>
      <c r="D36" s="73"/>
      <c r="F36" s="69">
        <v>34</v>
      </c>
      <c r="G36" s="72" t="s">
        <v>94</v>
      </c>
      <c r="H36" s="73"/>
    </row>
    <row r="37" spans="2:8" ht="14.5" customHeight="1">
      <c r="B37" s="69">
        <v>35</v>
      </c>
      <c r="C37" s="72"/>
      <c r="D37" s="73"/>
      <c r="F37" s="69">
        <v>35</v>
      </c>
      <c r="G37" s="72"/>
      <c r="H37" s="73"/>
    </row>
    <row r="38" spans="2:8" ht="14.5" customHeight="1" thickBot="1"/>
    <row r="39" spans="2:8" ht="19" thickBot="1">
      <c r="B39" s="61"/>
      <c r="C39" s="62" t="s">
        <v>182</v>
      </c>
      <c r="D39" s="63"/>
      <c r="F39" s="61"/>
      <c r="G39" s="62" t="s">
        <v>557</v>
      </c>
      <c r="H39" s="63"/>
    </row>
    <row r="40" spans="2:8" ht="16" thickBot="1">
      <c r="B40" s="65" t="s">
        <v>555</v>
      </c>
      <c r="C40" s="66" t="s">
        <v>21</v>
      </c>
      <c r="D40" s="68" t="s">
        <v>194</v>
      </c>
      <c r="F40" s="65" t="s">
        <v>555</v>
      </c>
      <c r="G40" s="66" t="s">
        <v>21</v>
      </c>
      <c r="H40" s="68" t="s">
        <v>194</v>
      </c>
    </row>
    <row r="41" spans="2:8" ht="14.5" customHeight="1">
      <c r="B41" s="69">
        <v>1</v>
      </c>
      <c r="C41" s="70" t="s">
        <v>103</v>
      </c>
      <c r="D41" s="71">
        <v>2.8124999999999995E-3</v>
      </c>
      <c r="F41" s="69">
        <v>1</v>
      </c>
      <c r="G41" s="70" t="s">
        <v>141</v>
      </c>
      <c r="H41" s="71">
        <v>2.9976851851851848E-3</v>
      </c>
    </row>
    <row r="42" spans="2:8" ht="14.5" customHeight="1">
      <c r="B42" s="76">
        <v>2</v>
      </c>
      <c r="C42" s="72" t="s">
        <v>108</v>
      </c>
      <c r="D42" s="73">
        <v>2.8472222222222219E-3</v>
      </c>
      <c r="F42" s="76">
        <v>2</v>
      </c>
      <c r="G42" s="72" t="s">
        <v>1252</v>
      </c>
      <c r="H42" s="73">
        <v>3.0439814814814821E-3</v>
      </c>
    </row>
    <row r="43" spans="2:8" ht="14.5" customHeight="1">
      <c r="B43" s="76">
        <v>3</v>
      </c>
      <c r="C43" s="72" t="s">
        <v>1272</v>
      </c>
      <c r="D43" s="73">
        <v>3.0902777777777782E-3</v>
      </c>
      <c r="F43" s="76">
        <v>3</v>
      </c>
      <c r="G43" s="72" t="s">
        <v>154</v>
      </c>
      <c r="H43" s="73">
        <v>3.0671296296296297E-3</v>
      </c>
    </row>
    <row r="44" spans="2:8" ht="14.5" customHeight="1">
      <c r="B44" s="76">
        <v>4</v>
      </c>
      <c r="C44" s="72" t="s">
        <v>115</v>
      </c>
      <c r="D44" s="73">
        <v>3.1481481481481482E-3</v>
      </c>
      <c r="F44" s="76">
        <v>4</v>
      </c>
      <c r="G44" s="72" t="s">
        <v>586</v>
      </c>
      <c r="H44" s="73">
        <v>3.2175925925925926E-3</v>
      </c>
    </row>
    <row r="45" spans="2:8" ht="14.5" customHeight="1">
      <c r="B45" s="76">
        <v>5</v>
      </c>
      <c r="C45" s="72" t="s">
        <v>40</v>
      </c>
      <c r="D45" s="73">
        <v>3.2291666666666666E-3</v>
      </c>
      <c r="F45" s="76">
        <v>5</v>
      </c>
      <c r="G45" s="72" t="s">
        <v>167</v>
      </c>
      <c r="H45" s="73">
        <v>3.37962962962963E-3</v>
      </c>
    </row>
    <row r="46" spans="2:8" ht="14.5" customHeight="1">
      <c r="B46" s="76">
        <v>6</v>
      </c>
      <c r="C46" s="72" t="s">
        <v>113</v>
      </c>
      <c r="D46" s="73">
        <v>3.2870370370370367E-3</v>
      </c>
      <c r="F46" s="76">
        <v>6</v>
      </c>
      <c r="G46" s="72" t="s">
        <v>180</v>
      </c>
      <c r="H46" s="73">
        <v>3.4027777777777784E-3</v>
      </c>
    </row>
    <row r="47" spans="2:8" ht="14.5" customHeight="1">
      <c r="B47" s="76">
        <v>7</v>
      </c>
      <c r="C47" s="72" t="s">
        <v>126</v>
      </c>
      <c r="D47" s="73">
        <v>3.3680555555555551E-3</v>
      </c>
      <c r="F47" s="76">
        <v>7</v>
      </c>
      <c r="G47" s="72" t="s">
        <v>179</v>
      </c>
      <c r="H47" s="73">
        <v>3.483796296296296E-3</v>
      </c>
    </row>
    <row r="48" spans="2:8" ht="14.5" customHeight="1">
      <c r="B48" s="76">
        <v>8</v>
      </c>
      <c r="C48" s="72" t="s">
        <v>117</v>
      </c>
      <c r="D48" s="73">
        <v>3.4490740740740745E-3</v>
      </c>
      <c r="F48" s="76">
        <v>8</v>
      </c>
      <c r="G48" s="72" t="s">
        <v>1233</v>
      </c>
      <c r="H48" s="73">
        <v>3.5995370370370369E-3</v>
      </c>
    </row>
    <row r="49" spans="2:8" ht="14.5" customHeight="1">
      <c r="B49" s="76">
        <v>9</v>
      </c>
      <c r="C49" s="72" t="s">
        <v>118</v>
      </c>
      <c r="D49" s="73">
        <v>3.7037037037037034E-3</v>
      </c>
      <c r="F49" s="76">
        <v>9</v>
      </c>
      <c r="G49" s="72" t="s">
        <v>82</v>
      </c>
      <c r="H49" s="73">
        <v>3.6574074074074074E-3</v>
      </c>
    </row>
    <row r="50" spans="2:8" ht="14.5" customHeight="1">
      <c r="B50" s="69">
        <v>10</v>
      </c>
      <c r="C50" s="70" t="s">
        <v>125</v>
      </c>
      <c r="D50" s="71">
        <v>3.7615740740740739E-3</v>
      </c>
      <c r="F50" s="69">
        <v>10</v>
      </c>
      <c r="G50" s="70" t="s">
        <v>140</v>
      </c>
      <c r="H50" s="71">
        <v>3.7152777777777774E-3</v>
      </c>
    </row>
    <row r="51" spans="2:8" ht="14.5" customHeight="1">
      <c r="B51" s="76">
        <v>11</v>
      </c>
      <c r="C51" s="72" t="s">
        <v>1221</v>
      </c>
      <c r="D51" s="73">
        <v>3.8310185185185183E-3</v>
      </c>
      <c r="F51" s="76">
        <v>11</v>
      </c>
      <c r="G51" s="72" t="s">
        <v>156</v>
      </c>
      <c r="H51" s="73">
        <v>3.7731481481481483E-3</v>
      </c>
    </row>
    <row r="52" spans="2:8" ht="14.5" customHeight="1">
      <c r="B52" s="76">
        <v>12</v>
      </c>
      <c r="C52" s="72" t="s">
        <v>594</v>
      </c>
      <c r="D52" s="73">
        <v>4.5370370370370365E-3</v>
      </c>
      <c r="F52" s="76">
        <v>12</v>
      </c>
      <c r="G52" s="72" t="s">
        <v>151</v>
      </c>
      <c r="H52" s="73">
        <v>4.2013888888888891E-3</v>
      </c>
    </row>
    <row r="53" spans="2:8" ht="14.5" customHeight="1">
      <c r="B53" s="76">
        <v>13</v>
      </c>
      <c r="C53" s="72" t="s">
        <v>1255</v>
      </c>
      <c r="D53" s="73">
        <v>4.7222222222222223E-3</v>
      </c>
      <c r="F53" s="76">
        <v>13</v>
      </c>
      <c r="G53" s="72" t="s">
        <v>170</v>
      </c>
      <c r="H53" s="73">
        <v>4.7337962962962958E-3</v>
      </c>
    </row>
    <row r="54" spans="2:8" ht="14.5" customHeight="1">
      <c r="B54" s="76">
        <v>14</v>
      </c>
      <c r="C54" s="72" t="s">
        <v>102</v>
      </c>
      <c r="D54" s="73">
        <v>4.9189814814814816E-3</v>
      </c>
      <c r="F54" s="76">
        <v>14</v>
      </c>
      <c r="G54" s="72" t="s">
        <v>166</v>
      </c>
      <c r="H54" s="73">
        <v>4.7800925925925919E-3</v>
      </c>
    </row>
    <row r="55" spans="2:8" ht="14.5" customHeight="1">
      <c r="B55" s="76">
        <v>15</v>
      </c>
      <c r="C55" s="72"/>
      <c r="D55" s="73"/>
      <c r="F55" s="76">
        <v>15</v>
      </c>
      <c r="G55" s="72" t="s">
        <v>137</v>
      </c>
      <c r="H55" s="73">
        <v>4.8148148148148152E-3</v>
      </c>
    </row>
    <row r="56" spans="2:8" ht="14.5" customHeight="1">
      <c r="B56" s="76">
        <v>16</v>
      </c>
      <c r="C56" s="72"/>
      <c r="D56" s="73"/>
      <c r="F56" s="76">
        <v>16</v>
      </c>
      <c r="G56" s="72" t="s">
        <v>595</v>
      </c>
      <c r="H56" s="73">
        <v>4.9768518518518521E-3</v>
      </c>
    </row>
    <row r="57" spans="2:8" ht="14.5" customHeight="1">
      <c r="B57" s="76">
        <v>17</v>
      </c>
      <c r="C57" s="72"/>
      <c r="D57" s="73"/>
      <c r="F57" s="76">
        <v>17</v>
      </c>
      <c r="G57" s="72" t="s">
        <v>604</v>
      </c>
      <c r="H57" s="73">
        <v>5.162037037037037E-3</v>
      </c>
    </row>
    <row r="58" spans="2:8" ht="14.5" customHeight="1">
      <c r="B58" s="76">
        <v>18</v>
      </c>
      <c r="C58" s="72"/>
      <c r="D58" s="73"/>
      <c r="F58" s="76">
        <v>18</v>
      </c>
      <c r="G58" s="72" t="s">
        <v>99</v>
      </c>
      <c r="H58" s="73">
        <v>5.347222222222222E-3</v>
      </c>
    </row>
    <row r="59" spans="2:8" ht="14.5" customHeight="1">
      <c r="B59" s="69">
        <v>19</v>
      </c>
      <c r="C59" s="70"/>
      <c r="D59" s="71"/>
      <c r="F59" s="69">
        <v>19</v>
      </c>
      <c r="G59" s="70"/>
      <c r="H59" s="71"/>
    </row>
    <row r="60" spans="2:8" ht="14.5" customHeight="1" thickBot="1"/>
    <row r="61" spans="2:8" ht="19" thickBot="1">
      <c r="B61" s="61"/>
      <c r="C61" s="62" t="s">
        <v>566</v>
      </c>
      <c r="D61" s="63"/>
      <c r="F61" s="61"/>
      <c r="G61" s="62" t="s">
        <v>565</v>
      </c>
      <c r="H61" s="63"/>
    </row>
    <row r="62" spans="2:8" ht="16" thickBot="1">
      <c r="B62" s="65" t="s">
        <v>555</v>
      </c>
      <c r="C62" s="66" t="s">
        <v>21</v>
      </c>
      <c r="D62" s="68" t="s">
        <v>194</v>
      </c>
      <c r="F62" s="65" t="s">
        <v>555</v>
      </c>
      <c r="G62" s="66" t="s">
        <v>21</v>
      </c>
      <c r="H62" s="68" t="s">
        <v>194</v>
      </c>
    </row>
    <row r="63" spans="2:8" ht="14.5" customHeight="1">
      <c r="B63" s="69">
        <v>1</v>
      </c>
      <c r="C63" s="70" t="s">
        <v>250</v>
      </c>
      <c r="D63" s="71">
        <v>4.7685185185185183E-3</v>
      </c>
      <c r="F63" s="69">
        <v>1</v>
      </c>
      <c r="G63" s="70" t="s">
        <v>202</v>
      </c>
      <c r="H63" s="71">
        <v>4.6180555555555558E-3</v>
      </c>
    </row>
    <row r="64" spans="2:8" ht="14.5" customHeight="1">
      <c r="B64" s="76">
        <v>2</v>
      </c>
      <c r="C64" s="72" t="s">
        <v>203</v>
      </c>
      <c r="D64" s="73">
        <v>4.7916666666666672E-3</v>
      </c>
      <c r="F64" s="76">
        <v>2</v>
      </c>
      <c r="G64" s="72" t="s">
        <v>277</v>
      </c>
      <c r="H64" s="73">
        <v>4.8032407407407407E-3</v>
      </c>
    </row>
    <row r="65" spans="2:8" ht="14.5" customHeight="1">
      <c r="B65" s="76">
        <v>3</v>
      </c>
      <c r="C65" s="72" t="s">
        <v>211</v>
      </c>
      <c r="D65" s="73">
        <v>7.083333333333333E-3</v>
      </c>
      <c r="F65" s="76">
        <v>3</v>
      </c>
      <c r="G65" s="72" t="s">
        <v>305</v>
      </c>
      <c r="H65" s="73">
        <v>5.0925925925925921E-3</v>
      </c>
    </row>
    <row r="66" spans="2:8" ht="14.5" customHeight="1">
      <c r="B66" s="76">
        <v>4</v>
      </c>
      <c r="C66" s="72" t="s">
        <v>1273</v>
      </c>
      <c r="D66" s="73">
        <v>7.5578703703703702E-3</v>
      </c>
      <c r="F66" s="76">
        <v>4</v>
      </c>
      <c r="G66" s="72" t="s">
        <v>198</v>
      </c>
      <c r="H66" s="73">
        <v>5.3587962962962964E-3</v>
      </c>
    </row>
    <row r="67" spans="2:8" ht="14.5" customHeight="1">
      <c r="B67" s="76">
        <v>5</v>
      </c>
      <c r="C67" s="72" t="s">
        <v>201</v>
      </c>
      <c r="D67" s="73">
        <v>8.1365740740740738E-3</v>
      </c>
      <c r="F67" s="76">
        <v>5</v>
      </c>
      <c r="G67" s="72" t="s">
        <v>199</v>
      </c>
      <c r="H67" s="73">
        <v>5.6018518518518518E-3</v>
      </c>
    </row>
    <row r="68" spans="2:8" ht="14.5" customHeight="1">
      <c r="B68" s="76">
        <v>6</v>
      </c>
      <c r="C68" s="72"/>
      <c r="D68" s="73"/>
      <c r="F68" s="76">
        <v>6</v>
      </c>
      <c r="G68" s="72" t="s">
        <v>210</v>
      </c>
      <c r="H68" s="73">
        <v>5.7638888888888887E-3</v>
      </c>
    </row>
    <row r="69" spans="2:8" ht="14.5" customHeight="1">
      <c r="B69" s="76">
        <v>7</v>
      </c>
      <c r="C69" s="72"/>
      <c r="D69" s="73"/>
      <c r="F69" s="76">
        <v>7</v>
      </c>
      <c r="G69" s="72" t="s">
        <v>168</v>
      </c>
      <c r="H69" s="73">
        <v>5.7638888888888887E-3</v>
      </c>
    </row>
    <row r="70" spans="2:8" ht="14.5" customHeight="1">
      <c r="B70" s="76">
        <v>8</v>
      </c>
      <c r="C70" s="72"/>
      <c r="D70" s="73"/>
      <c r="F70" s="76">
        <v>8</v>
      </c>
      <c r="G70" s="72" t="s">
        <v>596</v>
      </c>
      <c r="H70" s="73">
        <v>6.8865740740740736E-3</v>
      </c>
    </row>
    <row r="71" spans="2:8" ht="14.5" customHeight="1">
      <c r="B71" s="76">
        <v>9</v>
      </c>
      <c r="C71" s="72"/>
      <c r="D71" s="73"/>
      <c r="F71" s="76">
        <v>9</v>
      </c>
      <c r="G71" s="72"/>
      <c r="H71" s="73"/>
    </row>
    <row r="72" spans="2:8" ht="14.5" customHeight="1" thickBot="1"/>
    <row r="73" spans="2:8" ht="19" thickBot="1">
      <c r="B73" s="61"/>
      <c r="C73" s="62" t="s">
        <v>322</v>
      </c>
      <c r="D73" s="63"/>
      <c r="F73" s="61"/>
      <c r="G73" s="62" t="s">
        <v>323</v>
      </c>
      <c r="H73" s="63"/>
    </row>
    <row r="74" spans="2:8" ht="16" thickBot="1">
      <c r="B74" s="65" t="s">
        <v>555</v>
      </c>
      <c r="C74" s="66" t="s">
        <v>21</v>
      </c>
      <c r="D74" s="68" t="s">
        <v>194</v>
      </c>
      <c r="F74" s="65" t="s">
        <v>555</v>
      </c>
      <c r="G74" s="66" t="s">
        <v>21</v>
      </c>
      <c r="H74" s="68" t="s">
        <v>194</v>
      </c>
    </row>
    <row r="75" spans="2:8" ht="14.5" customHeight="1">
      <c r="B75" s="69">
        <v>1</v>
      </c>
      <c r="C75" s="70" t="s">
        <v>216</v>
      </c>
      <c r="D75" s="71">
        <v>7.2106481481481475E-3</v>
      </c>
      <c r="F75" s="69">
        <v>1</v>
      </c>
      <c r="G75" s="70" t="s">
        <v>215</v>
      </c>
      <c r="H75" s="71">
        <v>7.9166666666666673E-3</v>
      </c>
    </row>
    <row r="76" spans="2:8" ht="14.5" customHeight="1">
      <c r="B76" s="76">
        <v>2</v>
      </c>
      <c r="C76" s="72" t="s">
        <v>589</v>
      </c>
      <c r="D76" s="73">
        <v>7.8009259259259256E-3</v>
      </c>
      <c r="F76" s="76">
        <v>2</v>
      </c>
      <c r="G76" s="72" t="s">
        <v>326</v>
      </c>
      <c r="H76" s="73">
        <v>8.3217592592592596E-3</v>
      </c>
    </row>
    <row r="77" spans="2:8" ht="14.5" customHeight="1">
      <c r="B77" s="76">
        <v>3</v>
      </c>
      <c r="C77" s="72"/>
      <c r="D77" s="73"/>
      <c r="F77" s="76">
        <v>3</v>
      </c>
      <c r="G77" s="72" t="s">
        <v>335</v>
      </c>
      <c r="H77" s="73">
        <v>8.4837962962962966E-3</v>
      </c>
    </row>
    <row r="78" spans="2:8" ht="14.5" customHeight="1">
      <c r="B78" s="76">
        <v>4</v>
      </c>
      <c r="C78" s="72"/>
      <c r="D78" s="73"/>
      <c r="F78" s="76">
        <v>4</v>
      </c>
      <c r="G78" s="72" t="s">
        <v>325</v>
      </c>
      <c r="H78" s="73">
        <v>9.1898148148148139E-3</v>
      </c>
    </row>
    <row r="79" spans="2:8" ht="14.5" customHeight="1">
      <c r="B79" s="76">
        <v>5</v>
      </c>
      <c r="C79" s="72"/>
      <c r="D79" s="73"/>
      <c r="F79" s="76">
        <v>5</v>
      </c>
      <c r="G79" s="72" t="s">
        <v>329</v>
      </c>
      <c r="H79" s="73">
        <v>1.2256944444444444E-2</v>
      </c>
    </row>
    <row r="80" spans="2:8" ht="14.5" customHeight="1">
      <c r="B80" s="76">
        <v>6</v>
      </c>
      <c r="C80" s="72"/>
      <c r="D80" s="73"/>
      <c r="F80" s="76">
        <v>6</v>
      </c>
      <c r="G80" s="72"/>
      <c r="H80" s="73"/>
    </row>
    <row r="81" spans="2:8" ht="14.5" customHeight="1" thickBot="1"/>
    <row r="82" spans="2:8" ht="19" thickBot="1">
      <c r="B82" s="61"/>
      <c r="C82" s="62" t="s">
        <v>357</v>
      </c>
      <c r="D82" s="63"/>
      <c r="F82" s="61"/>
      <c r="G82" s="62" t="s">
        <v>376</v>
      </c>
      <c r="H82" s="63"/>
    </row>
    <row r="83" spans="2:8" ht="16" thickBot="1">
      <c r="B83" s="65" t="s">
        <v>555</v>
      </c>
      <c r="C83" s="66" t="s">
        <v>21</v>
      </c>
      <c r="D83" s="68" t="s">
        <v>194</v>
      </c>
      <c r="F83" s="65" t="s">
        <v>555</v>
      </c>
      <c r="G83" s="66" t="s">
        <v>21</v>
      </c>
      <c r="H83" s="68" t="s">
        <v>194</v>
      </c>
    </row>
    <row r="84" spans="2:8" ht="14.5" customHeight="1">
      <c r="B84" s="69">
        <v>1</v>
      </c>
      <c r="C84" s="70" t="s">
        <v>351</v>
      </c>
      <c r="D84" s="71">
        <v>7.6041666666666662E-3</v>
      </c>
      <c r="F84" s="69">
        <v>1</v>
      </c>
      <c r="G84" s="70"/>
      <c r="H84" s="71"/>
    </row>
    <row r="85" spans="2:8" ht="14.5" customHeight="1">
      <c r="B85" s="76">
        <v>2</v>
      </c>
      <c r="C85" s="72" t="s">
        <v>587</v>
      </c>
      <c r="D85" s="73">
        <v>8.4143518518518517E-3</v>
      </c>
      <c r="F85" s="76">
        <v>2</v>
      </c>
      <c r="G85" s="72"/>
      <c r="H85" s="73"/>
    </row>
    <row r="86" spans="2:8" ht="14.5" customHeight="1">
      <c r="B86" s="76">
        <v>3</v>
      </c>
      <c r="C86" s="72"/>
      <c r="D86" s="73"/>
      <c r="F86" s="76">
        <v>3</v>
      </c>
      <c r="G86" s="72"/>
      <c r="H86" s="73"/>
    </row>
    <row r="87" spans="2:8" ht="14.5" customHeight="1" thickBot="1"/>
    <row r="88" spans="2:8" ht="19" thickBot="1">
      <c r="B88" s="61"/>
      <c r="C88" s="62" t="s">
        <v>669</v>
      </c>
      <c r="D88" s="63"/>
      <c r="F88" s="61"/>
      <c r="G88" s="62" t="s">
        <v>670</v>
      </c>
      <c r="H88" s="63"/>
    </row>
    <row r="89" spans="2:8" ht="16" thickBot="1">
      <c r="B89" s="65" t="s">
        <v>555</v>
      </c>
      <c r="C89" s="66" t="s">
        <v>21</v>
      </c>
      <c r="D89" s="68" t="s">
        <v>194</v>
      </c>
      <c r="F89" s="65" t="s">
        <v>555</v>
      </c>
      <c r="G89" s="66" t="s">
        <v>21</v>
      </c>
      <c r="H89" s="68" t="s">
        <v>194</v>
      </c>
    </row>
    <row r="90" spans="2:8" ht="14.5" customHeight="1">
      <c r="B90" s="69">
        <v>1</v>
      </c>
      <c r="C90" s="70" t="s">
        <v>379</v>
      </c>
      <c r="D90" s="71">
        <v>1.4328703703703703E-2</v>
      </c>
      <c r="F90" s="69">
        <v>1</v>
      </c>
      <c r="G90" s="70"/>
      <c r="H90" s="71"/>
    </row>
    <row r="91" spans="2:8" ht="14.5" customHeight="1">
      <c r="B91" s="76">
        <v>2</v>
      </c>
      <c r="C91" s="72" t="s">
        <v>381</v>
      </c>
      <c r="D91" s="73">
        <v>1.4652777777777778E-2</v>
      </c>
      <c r="F91" s="76">
        <v>2</v>
      </c>
      <c r="G91" s="72"/>
      <c r="H91" s="73"/>
    </row>
    <row r="92" spans="2:8" ht="14.5" customHeight="1">
      <c r="B92" s="76">
        <v>3</v>
      </c>
      <c r="C92" s="72" t="s">
        <v>391</v>
      </c>
      <c r="D92" s="73">
        <v>1.4733796296296295E-2</v>
      </c>
      <c r="F92" s="76">
        <v>3</v>
      </c>
      <c r="G92" s="72"/>
      <c r="H92" s="73"/>
    </row>
    <row r="93" spans="2:8" ht="14.5" customHeight="1">
      <c r="B93" s="76">
        <v>4</v>
      </c>
      <c r="C93" s="72" t="s">
        <v>223</v>
      </c>
      <c r="D93" s="78">
        <v>1.5335648148148147E-2</v>
      </c>
      <c r="F93" s="76">
        <v>4</v>
      </c>
      <c r="G93" s="72"/>
      <c r="H93" s="73"/>
    </row>
    <row r="94" spans="2:8" ht="14.5" customHeight="1">
      <c r="B94" s="76">
        <v>5</v>
      </c>
      <c r="C94" s="72" t="s">
        <v>392</v>
      </c>
      <c r="D94" s="73">
        <v>1.6203703703703703E-2</v>
      </c>
      <c r="F94" s="76">
        <v>5</v>
      </c>
      <c r="G94" s="72"/>
      <c r="H94" s="73"/>
    </row>
    <row r="95" spans="2:8" ht="14.5" customHeight="1">
      <c r="B95" s="76">
        <v>6</v>
      </c>
      <c r="C95" s="72"/>
      <c r="D95" s="73"/>
      <c r="F95" s="76">
        <v>6</v>
      </c>
      <c r="G95" s="72"/>
      <c r="H95" s="73"/>
    </row>
    <row r="96" spans="2:8" ht="14.5" customHeight="1">
      <c r="B96" s="76">
        <v>7</v>
      </c>
      <c r="C96" s="72"/>
      <c r="D96" s="73"/>
      <c r="F96" s="76">
        <v>7</v>
      </c>
      <c r="G96" s="72"/>
      <c r="H96" s="73"/>
    </row>
    <row r="97" spans="2:8" ht="14.5" customHeight="1" thickBot="1"/>
    <row r="98" spans="2:8" ht="19" thickBot="1">
      <c r="B98" s="61"/>
      <c r="C98" s="62" t="s">
        <v>671</v>
      </c>
      <c r="D98" s="63"/>
      <c r="F98" s="61"/>
      <c r="G98" s="62" t="s">
        <v>672</v>
      </c>
      <c r="H98" s="63"/>
    </row>
    <row r="99" spans="2:8" ht="16" thickBot="1">
      <c r="B99" s="65" t="s">
        <v>555</v>
      </c>
      <c r="C99" s="66" t="s">
        <v>21</v>
      </c>
      <c r="D99" s="68" t="s">
        <v>194</v>
      </c>
      <c r="F99" s="65" t="s">
        <v>555</v>
      </c>
      <c r="G99" s="66" t="s">
        <v>21</v>
      </c>
      <c r="H99" s="68" t="s">
        <v>194</v>
      </c>
    </row>
    <row r="100" spans="2:8" ht="14.5" customHeight="1">
      <c r="B100" s="69">
        <v>1</v>
      </c>
      <c r="C100" s="70" t="s">
        <v>433</v>
      </c>
      <c r="D100" s="71">
        <v>1.3553240740740741E-2</v>
      </c>
      <c r="F100" s="69">
        <v>1</v>
      </c>
      <c r="G100" s="70" t="s">
        <v>1259</v>
      </c>
      <c r="H100" s="71">
        <v>2.1319444444444443E-2</v>
      </c>
    </row>
    <row r="101" spans="2:8" ht="14.5" customHeight="1">
      <c r="B101" s="76">
        <v>2</v>
      </c>
      <c r="C101" s="72" t="s">
        <v>224</v>
      </c>
      <c r="D101" s="73">
        <v>1.4907407407407406E-2</v>
      </c>
      <c r="F101" s="76">
        <v>2</v>
      </c>
      <c r="G101" s="72" t="s">
        <v>238</v>
      </c>
      <c r="H101" s="73">
        <v>2.3680555555555555E-2</v>
      </c>
    </row>
    <row r="102" spans="2:8" ht="14.5" customHeight="1">
      <c r="B102" s="76">
        <v>3</v>
      </c>
      <c r="C102" s="72" t="s">
        <v>438</v>
      </c>
      <c r="D102" s="73">
        <v>1.5324074074074073E-2</v>
      </c>
      <c r="F102" s="76">
        <v>3</v>
      </c>
      <c r="G102" s="72"/>
      <c r="H102" s="73"/>
    </row>
    <row r="103" spans="2:8" ht="14.5" customHeight="1">
      <c r="B103" s="76">
        <v>4</v>
      </c>
      <c r="C103" s="72" t="s">
        <v>422</v>
      </c>
      <c r="D103" s="73">
        <v>1.5648148148148151E-2</v>
      </c>
      <c r="F103" s="76">
        <v>4</v>
      </c>
      <c r="G103" s="72"/>
      <c r="H103" s="73"/>
    </row>
    <row r="104" spans="2:8" ht="14.5" customHeight="1">
      <c r="B104" s="76">
        <v>5</v>
      </c>
      <c r="C104" s="72" t="s">
        <v>233</v>
      </c>
      <c r="D104" s="73">
        <v>1.6493055555555556E-2</v>
      </c>
      <c r="F104" s="76">
        <v>5</v>
      </c>
      <c r="G104" s="72"/>
      <c r="H104" s="73"/>
    </row>
    <row r="105" spans="2:8" ht="14.5" customHeight="1">
      <c r="B105" s="76">
        <v>6</v>
      </c>
      <c r="C105" s="72" t="s">
        <v>1265</v>
      </c>
      <c r="D105" s="73">
        <v>1.832175925925926E-2</v>
      </c>
      <c r="F105" s="76">
        <v>6</v>
      </c>
      <c r="G105" s="72"/>
      <c r="H105" s="73"/>
    </row>
    <row r="106" spans="2:8" ht="14.5" customHeight="1">
      <c r="B106" s="76">
        <v>7</v>
      </c>
      <c r="C106" s="72"/>
      <c r="D106" s="73"/>
      <c r="F106" s="76">
        <v>7</v>
      </c>
      <c r="G106" s="72"/>
      <c r="H106" s="73"/>
    </row>
    <row r="107" spans="2:8" ht="14.5" customHeight="1">
      <c r="B107" s="76">
        <v>8</v>
      </c>
      <c r="C107" s="72"/>
      <c r="D107" s="73"/>
      <c r="F107" s="76">
        <v>8</v>
      </c>
      <c r="G107" s="72"/>
      <c r="H107" s="73"/>
    </row>
    <row r="108" spans="2:8" ht="14.5" customHeight="1" thickBot="1"/>
    <row r="109" spans="2:8" ht="19" thickBot="1">
      <c r="B109" s="61"/>
      <c r="C109" s="62" t="s">
        <v>674</v>
      </c>
      <c r="D109" s="63"/>
      <c r="F109" s="61"/>
      <c r="G109" s="62" t="s">
        <v>673</v>
      </c>
      <c r="H109" s="63"/>
    </row>
    <row r="110" spans="2:8" ht="16" thickBot="1">
      <c r="B110" s="65" t="s">
        <v>555</v>
      </c>
      <c r="C110" s="66" t="s">
        <v>21</v>
      </c>
      <c r="D110" s="68" t="s">
        <v>194</v>
      </c>
      <c r="F110" s="65" t="s">
        <v>555</v>
      </c>
      <c r="G110" s="66" t="s">
        <v>21</v>
      </c>
      <c r="H110" s="68" t="s">
        <v>194</v>
      </c>
    </row>
    <row r="111" spans="2:8" ht="14.5" customHeight="1">
      <c r="B111" s="69">
        <v>1</v>
      </c>
      <c r="C111" s="70" t="s">
        <v>1423</v>
      </c>
      <c r="D111" s="71">
        <v>2.1377314814814818E-2</v>
      </c>
      <c r="F111" s="69">
        <v>1</v>
      </c>
      <c r="G111" s="70"/>
      <c r="H111" s="71"/>
    </row>
    <row r="112" spans="2:8" ht="14.5" customHeight="1">
      <c r="B112" s="76">
        <v>2</v>
      </c>
      <c r="C112" s="72" t="s">
        <v>415</v>
      </c>
      <c r="D112" s="73">
        <v>2.7777777777777776E-2</v>
      </c>
      <c r="F112" s="76">
        <v>2</v>
      </c>
      <c r="G112" s="72"/>
      <c r="H112" s="73"/>
    </row>
    <row r="113" spans="2:8" ht="14.5" customHeight="1">
      <c r="B113" s="76">
        <v>3</v>
      </c>
      <c r="C113" s="72" t="s">
        <v>1368</v>
      </c>
      <c r="D113" s="73" t="s">
        <v>1429</v>
      </c>
      <c r="F113" s="76">
        <v>3</v>
      </c>
      <c r="G113" s="72"/>
      <c r="H113" s="73"/>
    </row>
    <row r="114" spans="2:8" ht="14.5" customHeight="1">
      <c r="B114" s="76">
        <v>4</v>
      </c>
      <c r="C114" s="72" t="s">
        <v>1426</v>
      </c>
      <c r="D114" s="73" t="s">
        <v>1429</v>
      </c>
      <c r="F114" s="76">
        <v>4</v>
      </c>
      <c r="G114" s="72"/>
      <c r="H114" s="73"/>
    </row>
    <row r="115" spans="2:8" ht="14.5" customHeight="1">
      <c r="B115" s="76">
        <v>5</v>
      </c>
      <c r="C115" s="72"/>
      <c r="D115" s="73"/>
      <c r="F115" s="76">
        <v>5</v>
      </c>
      <c r="G115" s="72"/>
      <c r="H115" s="73"/>
    </row>
    <row r="116" spans="2:8" ht="14.5" customHeight="1">
      <c r="B116" s="76">
        <v>6</v>
      </c>
      <c r="C116" s="72"/>
      <c r="D116" s="73"/>
      <c r="F116" s="76">
        <v>6</v>
      </c>
      <c r="G116" s="72"/>
      <c r="H116" s="73"/>
    </row>
  </sheetData>
  <pageMargins left="0.25" right="0.25" top="0.75" bottom="0.75" header="0.3" footer="0.3"/>
  <pageSetup paperSize="9" orientation="portrait"/>
  <rowBreaks count="1" manualBreakCount="1">
    <brk id="38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1:E102"/>
  <sheetViews>
    <sheetView topLeftCell="B1" workbookViewId="0">
      <selection activeCell="C63" sqref="C63:D67"/>
    </sheetView>
  </sheetViews>
  <sheetFormatPr baseColWidth="10" defaultColWidth="8.83203125" defaultRowHeight="14" x14ac:dyDescent="0"/>
  <cols>
    <col min="1" max="1" width="5.6640625" style="16" bestFit="1" customWidth="1"/>
    <col min="2" max="2" width="10.5" bestFit="1" customWidth="1"/>
    <col min="3" max="3" width="19.5" bestFit="1" customWidth="1"/>
    <col min="4" max="4" width="5.6640625" style="11" bestFit="1" customWidth="1"/>
    <col min="5" max="5" width="13.83203125" bestFit="1" customWidth="1"/>
  </cols>
  <sheetData>
    <row r="1" spans="1:5" ht="15" thickBot="1">
      <c r="A1" s="32"/>
      <c r="B1" s="15" t="s">
        <v>242</v>
      </c>
      <c r="C1" s="14">
        <v>10</v>
      </c>
      <c r="D1" s="14"/>
      <c r="E1" s="33"/>
    </row>
    <row r="2" spans="1:5" ht="15" thickBot="1">
      <c r="A2" s="89" t="s">
        <v>2</v>
      </c>
      <c r="B2" s="12" t="s">
        <v>18</v>
      </c>
      <c r="C2" s="13" t="s">
        <v>21</v>
      </c>
      <c r="D2" s="91" t="s">
        <v>194</v>
      </c>
      <c r="E2" s="34" t="s">
        <v>657</v>
      </c>
    </row>
    <row r="3" spans="1:5">
      <c r="A3" s="90">
        <v>229</v>
      </c>
      <c r="B3" t="str">
        <f t="shared" ref="B3:B34" si="0">VLOOKUP($A3,Delt10,13-$C$1,FALSE)</f>
        <v xml:space="preserve">D08 1,0 km </v>
      </c>
      <c r="C3" t="str">
        <f t="shared" ref="C3:C34" si="1">VLOOKUP($A3,Delt10,14-$C$1,FALSE)</f>
        <v>Emilia Nordgren</v>
      </c>
      <c r="D3" s="92" t="s">
        <v>1434</v>
      </c>
      <c r="E3" t="e">
        <f t="shared" ref="E3:E34" si="2">VLOOKUP($A3,Delt10,14,FALSE)</f>
        <v>#REF!</v>
      </c>
    </row>
    <row r="4" spans="1:5">
      <c r="A4" s="90">
        <v>222</v>
      </c>
      <c r="B4" t="str">
        <f t="shared" si="0"/>
        <v xml:space="preserve">D08 1,0 km </v>
      </c>
      <c r="C4" t="str">
        <f t="shared" si="1"/>
        <v>Ida Westholm</v>
      </c>
      <c r="D4" s="92" t="s">
        <v>1371</v>
      </c>
      <c r="E4" t="e">
        <f t="shared" si="2"/>
        <v>#REF!</v>
      </c>
    </row>
    <row r="5" spans="1:5">
      <c r="A5" s="90">
        <v>227</v>
      </c>
      <c r="B5" t="str">
        <f t="shared" si="0"/>
        <v xml:space="preserve">D08 1,0 km </v>
      </c>
      <c r="C5" t="str">
        <f t="shared" si="1"/>
        <v>Ella Miram</v>
      </c>
      <c r="D5" s="92" t="s">
        <v>1435</v>
      </c>
      <c r="E5" t="e">
        <f t="shared" si="2"/>
        <v>#REF!</v>
      </c>
    </row>
    <row r="6" spans="1:5">
      <c r="A6" s="90">
        <v>234</v>
      </c>
      <c r="B6" t="str">
        <f t="shared" si="0"/>
        <v xml:space="preserve">D08 1,0 km </v>
      </c>
      <c r="C6" t="str">
        <f t="shared" si="1"/>
        <v>Villemo Karlsson</v>
      </c>
      <c r="D6" s="92" t="s">
        <v>1440</v>
      </c>
      <c r="E6" t="e">
        <f t="shared" si="2"/>
        <v>#REF!</v>
      </c>
    </row>
    <row r="7" spans="1:5">
      <c r="A7" s="90">
        <v>225</v>
      </c>
      <c r="B7" t="str">
        <f t="shared" si="0"/>
        <v xml:space="preserve">D08 1,0 km </v>
      </c>
      <c r="C7" t="str">
        <f t="shared" si="1"/>
        <v>Julia Böjer</v>
      </c>
      <c r="D7" s="92" t="s">
        <v>1441</v>
      </c>
      <c r="E7" t="e">
        <f t="shared" si="2"/>
        <v>#REF!</v>
      </c>
    </row>
    <row r="8" spans="1:5">
      <c r="A8" s="90">
        <v>223</v>
      </c>
      <c r="B8" t="str">
        <f t="shared" si="0"/>
        <v xml:space="preserve">D08 1,0 km </v>
      </c>
      <c r="C8" t="str">
        <f t="shared" si="1"/>
        <v>Willma Hellquist</v>
      </c>
      <c r="D8" s="92" t="s">
        <v>1442</v>
      </c>
      <c r="E8" t="e">
        <f t="shared" si="2"/>
        <v>#REF!</v>
      </c>
    </row>
    <row r="9" spans="1:5">
      <c r="A9" s="90">
        <v>224</v>
      </c>
      <c r="B9" t="str">
        <f t="shared" si="0"/>
        <v xml:space="preserve">D08 1,0 km </v>
      </c>
      <c r="C9" t="str">
        <f t="shared" si="1"/>
        <v>Malva Johansson</v>
      </c>
      <c r="D9" s="92" t="s">
        <v>1444</v>
      </c>
      <c r="E9" t="e">
        <f t="shared" si="2"/>
        <v>#REF!</v>
      </c>
    </row>
    <row r="10" spans="1:5">
      <c r="A10" s="90">
        <v>232</v>
      </c>
      <c r="B10" t="str">
        <f>VLOOKUP($A10,Delt10,13-$C$1,FALSE)</f>
        <v xml:space="preserve">D08 1,0 km </v>
      </c>
      <c r="C10" t="str">
        <f>VLOOKUP($A10,Delt10,14-$C$1,FALSE)</f>
        <v>Ella Eklöv</v>
      </c>
      <c r="D10" s="92" t="s">
        <v>1445</v>
      </c>
      <c r="E10" t="e">
        <f>VLOOKUP($A10,Delt10,14,FALSE)</f>
        <v>#REF!</v>
      </c>
    </row>
    <row r="11" spans="1:5">
      <c r="A11" s="90">
        <v>231</v>
      </c>
      <c r="B11" t="str">
        <f t="shared" si="0"/>
        <v xml:space="preserve">D08 1,0 km </v>
      </c>
      <c r="C11" t="str">
        <f t="shared" si="1"/>
        <v>Moa Edling</v>
      </c>
      <c r="D11" s="92" t="s">
        <v>1446</v>
      </c>
      <c r="E11" t="e">
        <f t="shared" si="2"/>
        <v>#REF!</v>
      </c>
    </row>
    <row r="12" spans="1:5">
      <c r="A12" s="90">
        <v>226</v>
      </c>
      <c r="B12" t="str">
        <f t="shared" si="0"/>
        <v xml:space="preserve">D08 1,0 km </v>
      </c>
      <c r="C12" t="str">
        <f t="shared" si="1"/>
        <v>Freja Magnusson</v>
      </c>
      <c r="D12" s="92" t="s">
        <v>1448</v>
      </c>
      <c r="E12" t="e">
        <f t="shared" si="2"/>
        <v>#REF!</v>
      </c>
    </row>
    <row r="13" spans="1:5">
      <c r="A13" s="90">
        <v>221</v>
      </c>
      <c r="B13" t="str">
        <f t="shared" si="0"/>
        <v xml:space="preserve">D08 1,0 km </v>
      </c>
      <c r="C13" t="str">
        <f t="shared" si="1"/>
        <v>Moa Danielsson</v>
      </c>
      <c r="D13" s="92" t="s">
        <v>1309</v>
      </c>
      <c r="E13" t="e">
        <f t="shared" si="2"/>
        <v>#REF!</v>
      </c>
    </row>
    <row r="14" spans="1:5">
      <c r="A14" s="90">
        <v>220</v>
      </c>
      <c r="B14" t="str">
        <f t="shared" si="0"/>
        <v xml:space="preserve">D08 1,0 km </v>
      </c>
      <c r="C14" t="str">
        <f t="shared" si="1"/>
        <v>Lovisa Jansson</v>
      </c>
      <c r="D14" s="92" t="s">
        <v>1383</v>
      </c>
      <c r="E14" t="e">
        <f t="shared" si="2"/>
        <v>#REF!</v>
      </c>
    </row>
    <row r="15" spans="1:5">
      <c r="A15" s="90">
        <v>228</v>
      </c>
      <c r="B15" t="str">
        <f t="shared" si="0"/>
        <v xml:space="preserve">D08 1,0 km </v>
      </c>
      <c r="C15" t="str">
        <f t="shared" si="1"/>
        <v>Nellie Johansson</v>
      </c>
      <c r="D15" s="92" t="s">
        <v>1451</v>
      </c>
      <c r="E15" t="e">
        <f t="shared" si="2"/>
        <v>#REF!</v>
      </c>
    </row>
    <row r="16" spans="1:5">
      <c r="A16" s="90">
        <v>233</v>
      </c>
      <c r="B16" t="str">
        <f t="shared" si="0"/>
        <v xml:space="preserve">D08 1,0 km </v>
      </c>
      <c r="C16" t="str">
        <f t="shared" si="1"/>
        <v>Ebba Liinanki</v>
      </c>
      <c r="D16" s="92" t="s">
        <v>1315</v>
      </c>
      <c r="E16" t="e">
        <f t="shared" si="2"/>
        <v>#REF!</v>
      </c>
    </row>
    <row r="17" spans="1:5">
      <c r="A17" s="90">
        <v>264</v>
      </c>
      <c r="B17" t="str">
        <f t="shared" si="0"/>
        <v xml:space="preserve">D10 1,5 km </v>
      </c>
      <c r="C17" t="str">
        <f t="shared" si="1"/>
        <v>Ebba Augustsson</v>
      </c>
      <c r="D17" s="92" t="s">
        <v>1312</v>
      </c>
      <c r="E17" t="e">
        <f t="shared" si="2"/>
        <v>#REF!</v>
      </c>
    </row>
    <row r="18" spans="1:5">
      <c r="A18" s="90">
        <v>260</v>
      </c>
      <c r="B18" t="str">
        <f t="shared" si="0"/>
        <v xml:space="preserve">D10 1,5 km </v>
      </c>
      <c r="C18" t="str">
        <f t="shared" si="1"/>
        <v>Angelica Jansson</v>
      </c>
      <c r="D18" s="92" t="s">
        <v>1452</v>
      </c>
      <c r="E18" t="e">
        <f t="shared" si="2"/>
        <v>#REF!</v>
      </c>
    </row>
    <row r="19" spans="1:5">
      <c r="A19" s="90">
        <v>263</v>
      </c>
      <c r="B19" t="str">
        <f t="shared" si="0"/>
        <v xml:space="preserve">D10 1,5 km </v>
      </c>
      <c r="C19" t="str">
        <f t="shared" si="1"/>
        <v>Lovisa Leonardsson</v>
      </c>
      <c r="D19" s="92" t="s">
        <v>1453</v>
      </c>
      <c r="E19" t="e">
        <f t="shared" si="2"/>
        <v>#REF!</v>
      </c>
    </row>
    <row r="20" spans="1:5">
      <c r="A20" s="90">
        <v>262</v>
      </c>
      <c r="B20" t="str">
        <f t="shared" si="0"/>
        <v xml:space="preserve">D10 1,5 km </v>
      </c>
      <c r="C20" t="str">
        <f t="shared" si="1"/>
        <v>Amanda Böjer</v>
      </c>
      <c r="D20" s="92" t="s">
        <v>1454</v>
      </c>
      <c r="E20" t="e">
        <f t="shared" si="2"/>
        <v>#REF!</v>
      </c>
    </row>
    <row r="21" spans="1:5">
      <c r="A21" s="90">
        <v>261</v>
      </c>
      <c r="B21" t="str">
        <f t="shared" si="0"/>
        <v xml:space="preserve">D10 1,5 km </v>
      </c>
      <c r="C21" t="str">
        <f t="shared" si="1"/>
        <v>Natalia Alman</v>
      </c>
      <c r="D21" s="92" t="s">
        <v>1455</v>
      </c>
      <c r="E21" t="e">
        <f t="shared" si="2"/>
        <v>#REF!</v>
      </c>
    </row>
    <row r="22" spans="1:5">
      <c r="A22" s="90">
        <v>281</v>
      </c>
      <c r="B22" t="str">
        <f t="shared" si="0"/>
        <v>D12 2,5 km</v>
      </c>
      <c r="C22" t="str">
        <f t="shared" si="1"/>
        <v>Anna Krysén</v>
      </c>
      <c r="D22" s="92" t="s">
        <v>1459</v>
      </c>
      <c r="E22" t="e">
        <f t="shared" si="2"/>
        <v>#REF!</v>
      </c>
    </row>
    <row r="23" spans="1:5">
      <c r="A23" s="90">
        <v>282</v>
      </c>
      <c r="B23" t="str">
        <f t="shared" si="0"/>
        <v>D12 2,5 km</v>
      </c>
      <c r="C23" t="str">
        <f t="shared" si="1"/>
        <v>Alicia Bergkvist</v>
      </c>
      <c r="D23" s="92" t="s">
        <v>1461</v>
      </c>
      <c r="E23" t="e">
        <f t="shared" si="2"/>
        <v>#REF!</v>
      </c>
    </row>
    <row r="24" spans="1:5">
      <c r="A24" s="90">
        <v>283</v>
      </c>
      <c r="B24" t="str">
        <f t="shared" si="0"/>
        <v>D12 2,5 km</v>
      </c>
      <c r="C24" t="str">
        <f t="shared" si="1"/>
        <v>Olga Rindeskog</v>
      </c>
      <c r="D24" s="92" t="s">
        <v>1462</v>
      </c>
      <c r="E24" t="e">
        <f t="shared" si="2"/>
        <v>#REF!</v>
      </c>
    </row>
    <row r="25" spans="1:5">
      <c r="A25" s="90">
        <v>280</v>
      </c>
      <c r="B25" t="str">
        <f t="shared" si="0"/>
        <v>D12 2,5 km</v>
      </c>
      <c r="C25" t="str">
        <f t="shared" si="1"/>
        <v>Emilia Jansson</v>
      </c>
      <c r="D25" s="92" t="s">
        <v>1465</v>
      </c>
      <c r="E25" t="e">
        <f t="shared" si="2"/>
        <v>#REF!</v>
      </c>
    </row>
    <row r="26" spans="1:5">
      <c r="A26" s="90">
        <v>150</v>
      </c>
      <c r="B26" t="str">
        <f t="shared" si="0"/>
        <v>D17 5/9 km</v>
      </c>
      <c r="C26" t="str">
        <f t="shared" si="1"/>
        <v>Helen Karlsson</v>
      </c>
      <c r="D26" s="92" t="s">
        <v>1473</v>
      </c>
      <c r="E26" t="e">
        <f t="shared" si="2"/>
        <v>#REF!</v>
      </c>
    </row>
    <row r="27" spans="1:5">
      <c r="A27" s="90">
        <v>151</v>
      </c>
      <c r="B27" t="str">
        <f t="shared" si="0"/>
        <v>D17 5/9 km</v>
      </c>
      <c r="C27" t="str">
        <f t="shared" si="1"/>
        <v>Karin Augustsson</v>
      </c>
      <c r="D27" s="92" t="s">
        <v>1475</v>
      </c>
      <c r="E27" t="e">
        <f t="shared" si="2"/>
        <v>#REF!</v>
      </c>
    </row>
    <row r="28" spans="1:5">
      <c r="A28" s="90">
        <v>152</v>
      </c>
      <c r="B28" t="str">
        <f t="shared" si="0"/>
        <v>D17 5/9 km</v>
      </c>
      <c r="C28" t="str">
        <f t="shared" si="1"/>
        <v>Lotta Wedman</v>
      </c>
      <c r="D28" s="92" t="s">
        <v>1477</v>
      </c>
      <c r="E28" t="e">
        <f t="shared" si="2"/>
        <v>#REF!</v>
      </c>
    </row>
    <row r="29" spans="1:5">
      <c r="A29" s="90">
        <v>153</v>
      </c>
      <c r="B29" t="str">
        <f t="shared" si="0"/>
        <v>D17 5/9 km</v>
      </c>
      <c r="C29" t="str">
        <f t="shared" si="1"/>
        <v>Anki Gudmundsson</v>
      </c>
      <c r="D29" s="92" t="s">
        <v>1479</v>
      </c>
      <c r="E29" t="e">
        <f t="shared" si="2"/>
        <v>#REF!</v>
      </c>
    </row>
    <row r="30" spans="1:5">
      <c r="A30" s="90">
        <v>208</v>
      </c>
      <c r="B30" t="str">
        <f t="shared" si="0"/>
        <v>H08 1,0 km</v>
      </c>
      <c r="C30" t="str">
        <f t="shared" si="1"/>
        <v>Albin Pihlström</v>
      </c>
      <c r="D30" s="92" t="s">
        <v>1490</v>
      </c>
      <c r="E30" t="e">
        <f t="shared" si="2"/>
        <v>#REF!</v>
      </c>
    </row>
    <row r="31" spans="1:5">
      <c r="A31" s="90">
        <v>205</v>
      </c>
      <c r="B31" t="str">
        <f t="shared" si="0"/>
        <v>H08 1,0 km</v>
      </c>
      <c r="C31" t="str">
        <f t="shared" si="1"/>
        <v>André Bergkvist</v>
      </c>
      <c r="D31" s="92" t="s">
        <v>1433</v>
      </c>
      <c r="E31" t="e">
        <f t="shared" si="2"/>
        <v>#REF!</v>
      </c>
    </row>
    <row r="32" spans="1:5">
      <c r="A32" s="90">
        <v>201</v>
      </c>
      <c r="B32" t="str">
        <f t="shared" si="0"/>
        <v>H08 1,0 km</v>
      </c>
      <c r="C32" t="str">
        <f t="shared" si="1"/>
        <v>Axel Krysén</v>
      </c>
      <c r="D32" s="92" t="s">
        <v>1491</v>
      </c>
      <c r="E32" t="e">
        <f t="shared" si="2"/>
        <v>#REF!</v>
      </c>
    </row>
    <row r="33" spans="1:5">
      <c r="A33" s="90">
        <v>211</v>
      </c>
      <c r="B33" t="str">
        <f t="shared" si="0"/>
        <v>H08 1,0 km</v>
      </c>
      <c r="C33" t="str">
        <f t="shared" si="1"/>
        <v>Gustav Jacobsson</v>
      </c>
      <c r="D33" s="92" t="s">
        <v>1295</v>
      </c>
      <c r="E33" t="e">
        <f t="shared" si="2"/>
        <v>#REF!</v>
      </c>
    </row>
    <row r="34" spans="1:5">
      <c r="A34" s="90">
        <v>210</v>
      </c>
      <c r="B34" t="str">
        <f t="shared" si="0"/>
        <v>H08 1,0 km</v>
      </c>
      <c r="C34" t="str">
        <f t="shared" si="1"/>
        <v>Gustav Holmgren</v>
      </c>
      <c r="D34" s="92" t="s">
        <v>1436</v>
      </c>
      <c r="E34" t="e">
        <f t="shared" si="2"/>
        <v>#REF!</v>
      </c>
    </row>
    <row r="35" spans="1:5">
      <c r="A35" s="90">
        <v>204</v>
      </c>
      <c r="B35" t="str">
        <f t="shared" ref="B35:B66" si="3">VLOOKUP($A35,Delt10,13-$C$1,FALSE)</f>
        <v>H08 1,0 km</v>
      </c>
      <c r="C35" t="str">
        <f t="shared" ref="C35:C66" si="4">VLOOKUP($A35,Delt10,14-$C$1,FALSE)</f>
        <v>Axel Larsson</v>
      </c>
      <c r="D35" s="92" t="s">
        <v>1437</v>
      </c>
      <c r="E35" t="e">
        <f t="shared" ref="E35:E66" si="5">VLOOKUP($A35,Delt10,14,FALSE)</f>
        <v>#REF!</v>
      </c>
    </row>
    <row r="36" spans="1:5">
      <c r="A36" s="90">
        <v>206</v>
      </c>
      <c r="B36" t="str">
        <f t="shared" si="3"/>
        <v>H08 1,0 km</v>
      </c>
      <c r="C36" t="str">
        <f t="shared" si="4"/>
        <v>Juan Sanchez</v>
      </c>
      <c r="D36" s="92" t="s">
        <v>1438</v>
      </c>
      <c r="E36" t="e">
        <f t="shared" si="5"/>
        <v>#REF!</v>
      </c>
    </row>
    <row r="37" spans="1:5">
      <c r="A37" s="90">
        <v>209</v>
      </c>
      <c r="B37" t="str">
        <f t="shared" si="3"/>
        <v>H08 1,0 km</v>
      </c>
      <c r="C37" t="str">
        <f t="shared" si="4"/>
        <v>Hilding Malmkvist</v>
      </c>
      <c r="D37" s="92" t="s">
        <v>1439</v>
      </c>
      <c r="E37" t="e">
        <f t="shared" si="5"/>
        <v>#REF!</v>
      </c>
    </row>
    <row r="38" spans="1:5">
      <c r="A38" s="90">
        <v>203</v>
      </c>
      <c r="B38" t="str">
        <f t="shared" si="3"/>
        <v>H08 1,0 km</v>
      </c>
      <c r="C38" t="str">
        <f t="shared" si="4"/>
        <v>Simon Ungsgård</v>
      </c>
      <c r="D38" s="92" t="s">
        <v>1443</v>
      </c>
      <c r="E38" t="e">
        <f t="shared" si="5"/>
        <v>#REF!</v>
      </c>
    </row>
    <row r="39" spans="1:5">
      <c r="A39" s="90">
        <v>250</v>
      </c>
      <c r="B39" t="str">
        <f t="shared" si="3"/>
        <v xml:space="preserve">H10 1,5 km </v>
      </c>
      <c r="C39" t="str">
        <f t="shared" si="4"/>
        <v>Gustav Einarsson</v>
      </c>
      <c r="D39" s="92" t="s">
        <v>1447</v>
      </c>
      <c r="E39" t="e">
        <f t="shared" si="5"/>
        <v>#REF!</v>
      </c>
    </row>
    <row r="40" spans="1:5">
      <c r="A40" s="90">
        <v>251</v>
      </c>
      <c r="B40" t="str">
        <f t="shared" si="3"/>
        <v xml:space="preserve">H10 1,5 km </v>
      </c>
      <c r="C40" t="str">
        <f t="shared" si="4"/>
        <v>Rasmus Eriksson</v>
      </c>
      <c r="D40" s="92" t="s">
        <v>1449</v>
      </c>
      <c r="E40" t="e">
        <f t="shared" si="5"/>
        <v>#REF!</v>
      </c>
    </row>
    <row r="41" spans="1:5">
      <c r="A41" s="90">
        <v>254</v>
      </c>
      <c r="B41" t="str">
        <f t="shared" si="3"/>
        <v xml:space="preserve">H10 1,5 km </v>
      </c>
      <c r="C41" t="str">
        <f t="shared" si="4"/>
        <v>Axel Jacobsson</v>
      </c>
      <c r="D41" s="92" t="s">
        <v>1450</v>
      </c>
      <c r="E41" t="e">
        <f t="shared" si="5"/>
        <v>#REF!</v>
      </c>
    </row>
    <row r="42" spans="1:5">
      <c r="A42" s="90">
        <v>207</v>
      </c>
      <c r="B42" t="str">
        <f t="shared" si="3"/>
        <v xml:space="preserve">H10 1,5 km </v>
      </c>
      <c r="C42" t="str">
        <f t="shared" si="4"/>
        <v>Adam Miram</v>
      </c>
      <c r="D42" s="92" t="s">
        <v>1457</v>
      </c>
      <c r="E42" t="e">
        <f t="shared" si="5"/>
        <v>#REF!</v>
      </c>
    </row>
    <row r="43" spans="1:5">
      <c r="A43" s="90">
        <v>252</v>
      </c>
      <c r="B43" t="str">
        <f t="shared" si="3"/>
        <v xml:space="preserve">H10 1,5 km </v>
      </c>
      <c r="C43" t="str">
        <f t="shared" si="4"/>
        <v>Albin Andersson</v>
      </c>
      <c r="D43" s="92" t="s">
        <v>1464</v>
      </c>
      <c r="E43" t="e">
        <f t="shared" si="5"/>
        <v>#REF!</v>
      </c>
    </row>
    <row r="44" spans="1:5">
      <c r="A44" s="90">
        <v>253</v>
      </c>
      <c r="B44" t="str">
        <f t="shared" si="3"/>
        <v xml:space="preserve">H10 1,5 km </v>
      </c>
      <c r="C44" t="str">
        <f t="shared" si="4"/>
        <v>Sven Holmgren</v>
      </c>
      <c r="D44" s="92" t="s">
        <v>1466</v>
      </c>
      <c r="E44" t="e">
        <f t="shared" si="5"/>
        <v>#REF!</v>
      </c>
    </row>
    <row r="45" spans="1:5">
      <c r="A45" s="90">
        <v>271</v>
      </c>
      <c r="B45" t="str">
        <f t="shared" si="3"/>
        <v>H12 2,5 km</v>
      </c>
      <c r="C45" t="str">
        <f t="shared" si="4"/>
        <v>Albin Augustsson</v>
      </c>
      <c r="D45" s="92" t="s">
        <v>1456</v>
      </c>
      <c r="E45" t="e">
        <f t="shared" si="5"/>
        <v>#REF!</v>
      </c>
    </row>
    <row r="46" spans="1:5">
      <c r="A46" s="90">
        <v>272</v>
      </c>
      <c r="B46" t="str">
        <f t="shared" si="3"/>
        <v>H12 2,5 km</v>
      </c>
      <c r="C46" t="str">
        <f t="shared" si="4"/>
        <v>Daniel Salinas</v>
      </c>
      <c r="D46" s="92" t="s">
        <v>1458</v>
      </c>
      <c r="E46" t="e">
        <f t="shared" si="5"/>
        <v>#REF!</v>
      </c>
    </row>
    <row r="47" spans="1:5">
      <c r="A47" s="90">
        <v>270</v>
      </c>
      <c r="B47" t="str">
        <f t="shared" si="3"/>
        <v>H12 2,5 km</v>
      </c>
      <c r="C47" t="str">
        <f t="shared" si="4"/>
        <v>Elias Lundgren</v>
      </c>
      <c r="D47" s="92" t="s">
        <v>1460</v>
      </c>
      <c r="E47" t="e">
        <f t="shared" si="5"/>
        <v>#REF!</v>
      </c>
    </row>
    <row r="48" spans="1:5">
      <c r="A48" s="90">
        <v>103</v>
      </c>
      <c r="B48" t="str">
        <f t="shared" si="3"/>
        <v>H16 5 km</v>
      </c>
      <c r="C48" t="str">
        <f t="shared" si="4"/>
        <v>Erik Einarsson</v>
      </c>
      <c r="D48" s="92" t="s">
        <v>1467</v>
      </c>
      <c r="E48" t="e">
        <f t="shared" si="5"/>
        <v>#REF!</v>
      </c>
    </row>
    <row r="49" spans="1:5">
      <c r="A49" s="90">
        <v>101</v>
      </c>
      <c r="B49" t="str">
        <f t="shared" si="3"/>
        <v>H16 5 km</v>
      </c>
      <c r="C49" t="str">
        <f t="shared" si="4"/>
        <v>Erik Krysén</v>
      </c>
      <c r="D49" s="92" t="s">
        <v>1468</v>
      </c>
      <c r="E49" t="e">
        <f t="shared" si="5"/>
        <v>#REF!</v>
      </c>
    </row>
    <row r="50" spans="1:5">
      <c r="A50" s="90">
        <v>102</v>
      </c>
      <c r="B50" t="str">
        <f t="shared" si="3"/>
        <v>H16 5 km</v>
      </c>
      <c r="C50" t="str">
        <f t="shared" si="4"/>
        <v>Jonathan Hinz-Eriksson</v>
      </c>
      <c r="D50" s="92" t="s">
        <v>1469</v>
      </c>
      <c r="E50" t="e">
        <f t="shared" si="5"/>
        <v>#REF!</v>
      </c>
    </row>
    <row r="51" spans="1:5">
      <c r="A51" s="90">
        <v>100</v>
      </c>
      <c r="B51" t="str">
        <f t="shared" si="3"/>
        <v>H16 5 km</v>
      </c>
      <c r="C51" t="str">
        <f t="shared" si="4"/>
        <v>William Karlsson</v>
      </c>
      <c r="D51" s="92" t="s">
        <v>1471</v>
      </c>
      <c r="E51" t="e">
        <f t="shared" si="5"/>
        <v>#REF!</v>
      </c>
    </row>
    <row r="52" spans="1:5">
      <c r="A52" s="90">
        <v>147</v>
      </c>
      <c r="B52" t="str">
        <f t="shared" si="3"/>
        <v>H17 5/9 km</v>
      </c>
      <c r="C52" t="str">
        <f t="shared" si="4"/>
        <v>Marcus Malmqvist</v>
      </c>
      <c r="D52" s="92" t="s">
        <v>1463</v>
      </c>
      <c r="E52" t="e">
        <f t="shared" si="5"/>
        <v>#REF!</v>
      </c>
    </row>
    <row r="53" spans="1:5">
      <c r="A53" s="90">
        <v>143</v>
      </c>
      <c r="B53" t="str">
        <f t="shared" si="3"/>
        <v>H17 5/9 km</v>
      </c>
      <c r="C53" t="str">
        <f t="shared" si="4"/>
        <v>Erik Eriksson</v>
      </c>
      <c r="D53" s="92" t="s">
        <v>1470</v>
      </c>
      <c r="E53" t="e">
        <f t="shared" si="5"/>
        <v>#REF!</v>
      </c>
    </row>
    <row r="54" spans="1:5">
      <c r="A54" s="90">
        <v>144</v>
      </c>
      <c r="B54" t="str">
        <f t="shared" si="3"/>
        <v>H17 5/9 km</v>
      </c>
      <c r="C54" t="str">
        <f t="shared" si="4"/>
        <v>Jonas Jönsen</v>
      </c>
      <c r="D54" s="92" t="s">
        <v>1472</v>
      </c>
      <c r="E54" t="e">
        <f t="shared" si="5"/>
        <v>#REF!</v>
      </c>
    </row>
    <row r="55" spans="1:5">
      <c r="A55" s="90">
        <v>124</v>
      </c>
      <c r="B55" t="str">
        <f t="shared" si="3"/>
        <v>H17 5/9 km</v>
      </c>
      <c r="C55" t="str">
        <f t="shared" si="4"/>
        <v>Daniel Hellquist</v>
      </c>
      <c r="D55" s="92" t="s">
        <v>1474</v>
      </c>
      <c r="E55" t="e">
        <f t="shared" si="5"/>
        <v>#REF!</v>
      </c>
    </row>
    <row r="56" spans="1:5">
      <c r="A56" s="90">
        <v>120</v>
      </c>
      <c r="B56" t="str">
        <f t="shared" si="3"/>
        <v>H17 5/9 km</v>
      </c>
      <c r="C56" t="str">
        <f t="shared" si="4"/>
        <v>Agustin Ninganza</v>
      </c>
      <c r="D56" s="92" t="s">
        <v>1476</v>
      </c>
      <c r="E56" t="e">
        <f t="shared" si="5"/>
        <v>#REF!</v>
      </c>
    </row>
    <row r="57" spans="1:5">
      <c r="A57" s="90">
        <v>123</v>
      </c>
      <c r="B57" t="str">
        <f t="shared" si="3"/>
        <v>H17 5/9 km</v>
      </c>
      <c r="C57" t="str">
        <f t="shared" si="4"/>
        <v>Weldemariam Haile</v>
      </c>
      <c r="D57" s="92" t="s">
        <v>1478</v>
      </c>
      <c r="E57" t="e">
        <f t="shared" si="5"/>
        <v>#REF!</v>
      </c>
    </row>
    <row r="58" spans="1:5">
      <c r="A58" s="90">
        <v>121</v>
      </c>
      <c r="B58" t="str">
        <f t="shared" si="3"/>
        <v>H17 5/9 km</v>
      </c>
      <c r="C58" t="str">
        <f t="shared" si="4"/>
        <v>Kim Andersson</v>
      </c>
      <c r="D58" s="92" t="s">
        <v>1480</v>
      </c>
      <c r="E58" t="e">
        <f t="shared" si="5"/>
        <v>#REF!</v>
      </c>
    </row>
    <row r="59" spans="1:5">
      <c r="A59" s="90">
        <v>141</v>
      </c>
      <c r="B59" t="str">
        <f t="shared" si="3"/>
        <v>H17 5/9 km</v>
      </c>
      <c r="C59" t="str">
        <f t="shared" si="4"/>
        <v>Jörgen Larsson</v>
      </c>
      <c r="D59" s="92" t="s">
        <v>1481</v>
      </c>
      <c r="E59" t="e">
        <f t="shared" si="5"/>
        <v>#REF!</v>
      </c>
    </row>
    <row r="60" spans="1:5">
      <c r="A60" s="90">
        <v>148</v>
      </c>
      <c r="B60" t="str">
        <f t="shared" si="3"/>
        <v>H17 5/9 km</v>
      </c>
      <c r="C60" t="str">
        <f t="shared" si="4"/>
        <v>Ola Augustsson</v>
      </c>
      <c r="D60" s="92" t="s">
        <v>1482</v>
      </c>
      <c r="E60" t="e">
        <f t="shared" si="5"/>
        <v>#REF!</v>
      </c>
    </row>
    <row r="61" spans="1:5">
      <c r="A61" s="90">
        <v>125</v>
      </c>
      <c r="B61" t="str">
        <f t="shared" si="3"/>
        <v>H17 5/9 km</v>
      </c>
      <c r="C61" t="str">
        <f t="shared" si="4"/>
        <v>Henrik Malmkvist</v>
      </c>
      <c r="D61" s="92" t="s">
        <v>1483</v>
      </c>
      <c r="E61" t="e">
        <f t="shared" si="5"/>
        <v>#REF!</v>
      </c>
    </row>
    <row r="62" spans="1:5">
      <c r="A62" s="90">
        <v>122</v>
      </c>
      <c r="B62" t="str">
        <f t="shared" si="3"/>
        <v>H17 5/9 km</v>
      </c>
      <c r="C62" t="str">
        <f t="shared" si="4"/>
        <v>Medhanie Asgedom</v>
      </c>
      <c r="D62" s="92" t="s">
        <v>1484</v>
      </c>
      <c r="E62" t="e">
        <f t="shared" si="5"/>
        <v>#REF!</v>
      </c>
    </row>
    <row r="63" spans="1:5">
      <c r="A63" s="90">
        <v>146</v>
      </c>
      <c r="B63" t="str">
        <f t="shared" si="3"/>
        <v>H17 5/9 km</v>
      </c>
      <c r="C63" t="str">
        <f t="shared" si="4"/>
        <v>Erik Norgren</v>
      </c>
      <c r="D63" s="92" t="s">
        <v>1485</v>
      </c>
      <c r="E63" t="e">
        <f t="shared" si="5"/>
        <v>#REF!</v>
      </c>
    </row>
    <row r="64" spans="1:5">
      <c r="A64" s="90">
        <v>142</v>
      </c>
      <c r="B64" t="str">
        <f t="shared" si="3"/>
        <v>H17 5/9 km</v>
      </c>
      <c r="C64" t="str">
        <f t="shared" si="4"/>
        <v>Björn Mannerstedt</v>
      </c>
      <c r="D64" s="92" t="s">
        <v>1486</v>
      </c>
      <c r="E64" t="e">
        <f t="shared" si="5"/>
        <v>#REF!</v>
      </c>
    </row>
    <row r="65" spans="1:5">
      <c r="A65" s="90">
        <v>145</v>
      </c>
      <c r="B65" t="str">
        <f t="shared" si="3"/>
        <v>H17 5/9 km</v>
      </c>
      <c r="C65" t="str">
        <f t="shared" si="4"/>
        <v>Stefan Andersson</v>
      </c>
      <c r="D65" s="92" t="s">
        <v>1487</v>
      </c>
      <c r="E65" t="e">
        <f t="shared" si="5"/>
        <v>#REF!</v>
      </c>
    </row>
    <row r="66" spans="1:5">
      <c r="A66" s="90">
        <v>140</v>
      </c>
      <c r="B66" t="str">
        <f t="shared" si="3"/>
        <v>H17 5/9 km</v>
      </c>
      <c r="C66" t="str">
        <f t="shared" si="4"/>
        <v>Peter Jaktlund</v>
      </c>
      <c r="D66" s="92" t="s">
        <v>1488</v>
      </c>
      <c r="E66" t="e">
        <f t="shared" si="5"/>
        <v>#REF!</v>
      </c>
    </row>
    <row r="67" spans="1:5">
      <c r="A67" s="90">
        <v>149</v>
      </c>
      <c r="B67" t="str">
        <f t="shared" ref="B67:B102" si="6">VLOOKUP($A67,Delt10,13-$C$1,FALSE)</f>
        <v>H17 5/9 km</v>
      </c>
      <c r="C67" t="str">
        <f t="shared" ref="C67:C102" si="7">VLOOKUP($A67,Delt10,14-$C$1,FALSE)</f>
        <v>Jakob Wedman</v>
      </c>
      <c r="D67" s="92" t="s">
        <v>1489</v>
      </c>
      <c r="E67" t="e">
        <f t="shared" ref="E67:E102" si="8">VLOOKUP($A67,Delt10,14,FALSE)</f>
        <v>#REF!</v>
      </c>
    </row>
    <row r="68" spans="1:5">
      <c r="A68" s="90"/>
      <c r="B68" t="e">
        <f t="shared" si="6"/>
        <v>#N/A</v>
      </c>
      <c r="C68" t="e">
        <f t="shared" si="7"/>
        <v>#N/A</v>
      </c>
      <c r="D68" s="92"/>
      <c r="E68" t="e">
        <f t="shared" si="8"/>
        <v>#N/A</v>
      </c>
    </row>
    <row r="69" spans="1:5">
      <c r="A69" s="90"/>
      <c r="B69" t="e">
        <f t="shared" si="6"/>
        <v>#N/A</v>
      </c>
      <c r="C69" t="e">
        <f t="shared" si="7"/>
        <v>#N/A</v>
      </c>
      <c r="D69" s="92"/>
      <c r="E69" t="e">
        <f t="shared" si="8"/>
        <v>#N/A</v>
      </c>
    </row>
    <row r="70" spans="1:5">
      <c r="A70" s="90"/>
      <c r="B70" t="e">
        <f t="shared" si="6"/>
        <v>#N/A</v>
      </c>
      <c r="C70" t="e">
        <f t="shared" si="7"/>
        <v>#N/A</v>
      </c>
      <c r="D70" s="92"/>
      <c r="E70" t="e">
        <f t="shared" si="8"/>
        <v>#N/A</v>
      </c>
    </row>
    <row r="71" spans="1:5">
      <c r="A71" s="90"/>
      <c r="B71" t="e">
        <f t="shared" si="6"/>
        <v>#N/A</v>
      </c>
      <c r="C71" t="e">
        <f t="shared" si="7"/>
        <v>#N/A</v>
      </c>
      <c r="D71" s="92"/>
      <c r="E71" t="e">
        <f t="shared" si="8"/>
        <v>#N/A</v>
      </c>
    </row>
    <row r="72" spans="1:5">
      <c r="A72" s="90"/>
      <c r="B72" t="e">
        <f t="shared" si="6"/>
        <v>#N/A</v>
      </c>
      <c r="C72" t="e">
        <f t="shared" si="7"/>
        <v>#N/A</v>
      </c>
      <c r="D72" s="92"/>
      <c r="E72" t="e">
        <f t="shared" si="8"/>
        <v>#N/A</v>
      </c>
    </row>
    <row r="73" spans="1:5">
      <c r="A73" s="90"/>
      <c r="B73" t="e">
        <f t="shared" si="6"/>
        <v>#N/A</v>
      </c>
      <c r="C73" t="e">
        <f t="shared" si="7"/>
        <v>#N/A</v>
      </c>
      <c r="D73" s="92"/>
      <c r="E73" t="e">
        <f t="shared" si="8"/>
        <v>#N/A</v>
      </c>
    </row>
    <row r="74" spans="1:5">
      <c r="A74" s="90"/>
      <c r="B74" t="e">
        <f t="shared" si="6"/>
        <v>#N/A</v>
      </c>
      <c r="C74" t="e">
        <f t="shared" si="7"/>
        <v>#N/A</v>
      </c>
      <c r="D74" s="92"/>
      <c r="E74" t="e">
        <f t="shared" si="8"/>
        <v>#N/A</v>
      </c>
    </row>
    <row r="75" spans="1:5">
      <c r="A75" s="90"/>
      <c r="B75" t="e">
        <f t="shared" si="6"/>
        <v>#N/A</v>
      </c>
      <c r="C75" t="e">
        <f t="shared" si="7"/>
        <v>#N/A</v>
      </c>
      <c r="D75" s="92"/>
      <c r="E75" t="e">
        <f t="shared" si="8"/>
        <v>#N/A</v>
      </c>
    </row>
    <row r="76" spans="1:5">
      <c r="A76" s="90"/>
      <c r="B76" t="e">
        <f t="shared" si="6"/>
        <v>#N/A</v>
      </c>
      <c r="C76" t="e">
        <f t="shared" si="7"/>
        <v>#N/A</v>
      </c>
      <c r="D76" s="92"/>
      <c r="E76" t="e">
        <f t="shared" si="8"/>
        <v>#N/A</v>
      </c>
    </row>
    <row r="77" spans="1:5">
      <c r="A77" s="90"/>
      <c r="B77" t="e">
        <f t="shared" si="6"/>
        <v>#N/A</v>
      </c>
      <c r="C77" t="e">
        <f t="shared" si="7"/>
        <v>#N/A</v>
      </c>
      <c r="D77" s="92"/>
      <c r="E77" t="e">
        <f t="shared" si="8"/>
        <v>#N/A</v>
      </c>
    </row>
    <row r="78" spans="1:5">
      <c r="A78" s="90"/>
      <c r="B78" t="e">
        <f t="shared" si="6"/>
        <v>#N/A</v>
      </c>
      <c r="C78" t="e">
        <f t="shared" si="7"/>
        <v>#N/A</v>
      </c>
      <c r="D78" s="92"/>
      <c r="E78" t="e">
        <f t="shared" si="8"/>
        <v>#N/A</v>
      </c>
    </row>
    <row r="79" spans="1:5">
      <c r="A79" s="90"/>
      <c r="B79" t="e">
        <f t="shared" si="6"/>
        <v>#N/A</v>
      </c>
      <c r="C79" t="e">
        <f t="shared" si="7"/>
        <v>#N/A</v>
      </c>
      <c r="D79" s="92"/>
      <c r="E79" t="e">
        <f t="shared" si="8"/>
        <v>#N/A</v>
      </c>
    </row>
    <row r="80" spans="1:5">
      <c r="A80" s="90"/>
      <c r="B80" t="e">
        <f t="shared" si="6"/>
        <v>#N/A</v>
      </c>
      <c r="C80" t="e">
        <f t="shared" si="7"/>
        <v>#N/A</v>
      </c>
      <c r="D80" s="92"/>
      <c r="E80" t="e">
        <f t="shared" si="8"/>
        <v>#N/A</v>
      </c>
    </row>
    <row r="81" spans="1:5">
      <c r="A81" s="90"/>
      <c r="B81" t="e">
        <f t="shared" si="6"/>
        <v>#N/A</v>
      </c>
      <c r="C81" t="e">
        <f t="shared" si="7"/>
        <v>#N/A</v>
      </c>
      <c r="D81" s="92"/>
      <c r="E81" t="e">
        <f t="shared" si="8"/>
        <v>#N/A</v>
      </c>
    </row>
    <row r="82" spans="1:5">
      <c r="A82" s="90"/>
      <c r="B82" t="e">
        <f t="shared" si="6"/>
        <v>#N/A</v>
      </c>
      <c r="C82" t="e">
        <f t="shared" si="7"/>
        <v>#N/A</v>
      </c>
      <c r="D82" s="92"/>
      <c r="E82" t="e">
        <f t="shared" si="8"/>
        <v>#N/A</v>
      </c>
    </row>
    <row r="83" spans="1:5">
      <c r="A83" s="90"/>
      <c r="B83" t="e">
        <f t="shared" si="6"/>
        <v>#N/A</v>
      </c>
      <c r="C83" t="e">
        <f t="shared" si="7"/>
        <v>#N/A</v>
      </c>
      <c r="D83" s="92"/>
      <c r="E83" t="e">
        <f t="shared" si="8"/>
        <v>#N/A</v>
      </c>
    </row>
    <row r="84" spans="1:5">
      <c r="A84" s="90"/>
      <c r="B84" t="e">
        <f t="shared" si="6"/>
        <v>#N/A</v>
      </c>
      <c r="C84" t="e">
        <f t="shared" si="7"/>
        <v>#N/A</v>
      </c>
      <c r="D84" s="92"/>
      <c r="E84" t="e">
        <f t="shared" si="8"/>
        <v>#N/A</v>
      </c>
    </row>
    <row r="85" spans="1:5">
      <c r="A85" s="90"/>
      <c r="B85" t="e">
        <f t="shared" si="6"/>
        <v>#N/A</v>
      </c>
      <c r="C85" t="e">
        <f t="shared" si="7"/>
        <v>#N/A</v>
      </c>
      <c r="D85" s="92"/>
      <c r="E85" t="e">
        <f t="shared" si="8"/>
        <v>#N/A</v>
      </c>
    </row>
    <row r="86" spans="1:5">
      <c r="A86" s="90"/>
      <c r="B86" t="e">
        <f t="shared" si="6"/>
        <v>#N/A</v>
      </c>
      <c r="C86" t="e">
        <f t="shared" si="7"/>
        <v>#N/A</v>
      </c>
      <c r="D86" s="92"/>
      <c r="E86" t="e">
        <f t="shared" si="8"/>
        <v>#N/A</v>
      </c>
    </row>
    <row r="87" spans="1:5">
      <c r="A87" s="90"/>
      <c r="B87" t="e">
        <f t="shared" si="6"/>
        <v>#N/A</v>
      </c>
      <c r="C87" t="e">
        <f t="shared" si="7"/>
        <v>#N/A</v>
      </c>
      <c r="D87" s="92"/>
      <c r="E87" t="e">
        <f t="shared" si="8"/>
        <v>#N/A</v>
      </c>
    </row>
    <row r="88" spans="1:5">
      <c r="A88" s="90"/>
      <c r="B88" t="e">
        <f t="shared" si="6"/>
        <v>#N/A</v>
      </c>
      <c r="C88" t="e">
        <f t="shared" si="7"/>
        <v>#N/A</v>
      </c>
      <c r="D88" s="92"/>
      <c r="E88" t="e">
        <f t="shared" si="8"/>
        <v>#N/A</v>
      </c>
    </row>
    <row r="89" spans="1:5">
      <c r="A89" s="90"/>
      <c r="B89" t="e">
        <f t="shared" si="6"/>
        <v>#N/A</v>
      </c>
      <c r="C89" t="e">
        <f t="shared" si="7"/>
        <v>#N/A</v>
      </c>
      <c r="D89" s="92"/>
      <c r="E89" t="e">
        <f t="shared" si="8"/>
        <v>#N/A</v>
      </c>
    </row>
    <row r="90" spans="1:5">
      <c r="A90" s="90"/>
      <c r="B90" t="e">
        <f t="shared" si="6"/>
        <v>#N/A</v>
      </c>
      <c r="C90" t="e">
        <f t="shared" si="7"/>
        <v>#N/A</v>
      </c>
      <c r="D90" s="92"/>
      <c r="E90" t="e">
        <f t="shared" si="8"/>
        <v>#N/A</v>
      </c>
    </row>
    <row r="91" spans="1:5">
      <c r="A91" s="90"/>
      <c r="B91" t="e">
        <f t="shared" si="6"/>
        <v>#N/A</v>
      </c>
      <c r="C91" t="e">
        <f t="shared" si="7"/>
        <v>#N/A</v>
      </c>
      <c r="D91" s="92"/>
      <c r="E91" t="e">
        <f t="shared" si="8"/>
        <v>#N/A</v>
      </c>
    </row>
    <row r="92" spans="1:5">
      <c r="A92" s="90"/>
      <c r="B92" t="e">
        <f t="shared" si="6"/>
        <v>#N/A</v>
      </c>
      <c r="C92" t="e">
        <f t="shared" si="7"/>
        <v>#N/A</v>
      </c>
      <c r="D92" s="92"/>
      <c r="E92" t="e">
        <f t="shared" si="8"/>
        <v>#N/A</v>
      </c>
    </row>
    <row r="93" spans="1:5">
      <c r="A93" s="90"/>
      <c r="B93" t="e">
        <f t="shared" si="6"/>
        <v>#N/A</v>
      </c>
      <c r="C93" t="e">
        <f t="shared" si="7"/>
        <v>#N/A</v>
      </c>
      <c r="D93" s="92"/>
      <c r="E93" t="e">
        <f t="shared" si="8"/>
        <v>#N/A</v>
      </c>
    </row>
    <row r="94" spans="1:5">
      <c r="A94" s="90"/>
      <c r="B94" t="e">
        <f t="shared" si="6"/>
        <v>#N/A</v>
      </c>
      <c r="C94" t="e">
        <f t="shared" si="7"/>
        <v>#N/A</v>
      </c>
      <c r="D94" s="92"/>
      <c r="E94" t="e">
        <f t="shared" si="8"/>
        <v>#N/A</v>
      </c>
    </row>
    <row r="95" spans="1:5">
      <c r="A95" s="90"/>
      <c r="B95" t="e">
        <f t="shared" si="6"/>
        <v>#N/A</v>
      </c>
      <c r="C95" t="e">
        <f t="shared" si="7"/>
        <v>#N/A</v>
      </c>
      <c r="D95" s="92"/>
      <c r="E95" t="e">
        <f t="shared" si="8"/>
        <v>#N/A</v>
      </c>
    </row>
    <row r="96" spans="1:5">
      <c r="A96" s="90"/>
      <c r="B96" t="e">
        <f t="shared" si="6"/>
        <v>#N/A</v>
      </c>
      <c r="C96" t="e">
        <f t="shared" si="7"/>
        <v>#N/A</v>
      </c>
      <c r="D96" s="92"/>
      <c r="E96" t="e">
        <f t="shared" si="8"/>
        <v>#N/A</v>
      </c>
    </row>
    <row r="97" spans="1:5">
      <c r="A97" s="90"/>
      <c r="B97" t="e">
        <f t="shared" si="6"/>
        <v>#N/A</v>
      </c>
      <c r="C97" t="e">
        <f t="shared" si="7"/>
        <v>#N/A</v>
      </c>
      <c r="D97" s="93"/>
      <c r="E97" t="e">
        <f t="shared" si="8"/>
        <v>#N/A</v>
      </c>
    </row>
    <row r="98" spans="1:5">
      <c r="A98" s="90"/>
      <c r="B98" t="e">
        <f t="shared" si="6"/>
        <v>#N/A</v>
      </c>
      <c r="C98" t="e">
        <f t="shared" si="7"/>
        <v>#N/A</v>
      </c>
      <c r="D98" s="93"/>
      <c r="E98" t="e">
        <f t="shared" si="8"/>
        <v>#N/A</v>
      </c>
    </row>
    <row r="99" spans="1:5">
      <c r="A99" s="90"/>
      <c r="B99" t="e">
        <f t="shared" si="6"/>
        <v>#N/A</v>
      </c>
      <c r="C99" t="e">
        <f t="shared" si="7"/>
        <v>#N/A</v>
      </c>
      <c r="D99" s="93"/>
      <c r="E99" t="e">
        <f t="shared" si="8"/>
        <v>#N/A</v>
      </c>
    </row>
    <row r="100" spans="1:5">
      <c r="A100" s="90"/>
      <c r="B100" t="e">
        <f t="shared" si="6"/>
        <v>#N/A</v>
      </c>
      <c r="C100" t="e">
        <f t="shared" si="7"/>
        <v>#N/A</v>
      </c>
      <c r="D100" s="93"/>
      <c r="E100" t="e">
        <f t="shared" si="8"/>
        <v>#N/A</v>
      </c>
    </row>
    <row r="101" spans="1:5">
      <c r="A101" s="90"/>
      <c r="B101" t="e">
        <f t="shared" si="6"/>
        <v>#N/A</v>
      </c>
      <c r="C101" t="e">
        <f t="shared" si="7"/>
        <v>#N/A</v>
      </c>
      <c r="D101" s="93"/>
      <c r="E101" t="e">
        <f t="shared" si="8"/>
        <v>#N/A</v>
      </c>
    </row>
    <row r="102" spans="1:5">
      <c r="A102" s="90"/>
      <c r="B102" t="e">
        <f t="shared" si="6"/>
        <v>#N/A</v>
      </c>
      <c r="C102" t="e">
        <f t="shared" si="7"/>
        <v>#N/A</v>
      </c>
      <c r="D102" s="93"/>
      <c r="E102" t="e">
        <f t="shared" si="8"/>
        <v>#N/A</v>
      </c>
    </row>
  </sheetData>
  <autoFilter ref="A2:E102">
    <sortState ref="A3:E102">
      <sortCondition ref="B2:B102"/>
    </sortState>
  </autoFilter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B1:J236"/>
  <sheetViews>
    <sheetView topLeftCell="A19" workbookViewId="0">
      <selection activeCell="D19" sqref="D19"/>
    </sheetView>
  </sheetViews>
  <sheetFormatPr baseColWidth="10" defaultColWidth="9.6640625" defaultRowHeight="14.5" customHeight="1" x14ac:dyDescent="0"/>
  <cols>
    <col min="1" max="1" width="3.33203125" style="64" customWidth="1"/>
    <col min="2" max="2" width="4.1640625" style="74" customWidth="1"/>
    <col min="3" max="3" width="25.5" style="64" customWidth="1"/>
    <col min="4" max="4" width="9.5" style="75" customWidth="1"/>
    <col min="5" max="5" width="8.33203125" style="64" customWidth="1"/>
    <col min="6" max="6" width="4.1640625" style="74" customWidth="1"/>
    <col min="7" max="7" width="25.5" style="64" customWidth="1"/>
    <col min="8" max="8" width="9.5" style="75" customWidth="1"/>
    <col min="9" max="9" width="8.33203125" style="64" bestFit="1" customWidth="1"/>
    <col min="10" max="16384" width="9.6640625" style="64"/>
  </cols>
  <sheetData>
    <row r="1" spans="2:10" ht="19" thickBot="1">
      <c r="B1" s="61"/>
      <c r="C1" s="62" t="s">
        <v>571</v>
      </c>
      <c r="D1" s="63"/>
      <c r="F1" s="61"/>
      <c r="G1" s="62" t="s">
        <v>572</v>
      </c>
      <c r="H1" s="63"/>
    </row>
    <row r="2" spans="2:10" ht="16" thickBot="1">
      <c r="B2" s="65" t="s">
        <v>555</v>
      </c>
      <c r="C2" s="66" t="s">
        <v>21</v>
      </c>
      <c r="D2" s="67"/>
      <c r="F2" s="65" t="s">
        <v>555</v>
      </c>
      <c r="G2" s="114" t="s">
        <v>21</v>
      </c>
      <c r="H2" s="134"/>
    </row>
    <row r="3" spans="2:10" ht="14.5" customHeight="1">
      <c r="B3" s="69">
        <v>1</v>
      </c>
      <c r="C3" s="70" t="s">
        <v>22</v>
      </c>
      <c r="D3" s="71"/>
      <c r="F3" s="69">
        <v>1</v>
      </c>
      <c r="G3" s="90" t="s">
        <v>1268</v>
      </c>
      <c r="H3" s="92"/>
      <c r="I3" s="158"/>
      <c r="J3" s="98"/>
    </row>
    <row r="4" spans="2:10" ht="14.5" customHeight="1">
      <c r="B4" s="69">
        <v>2</v>
      </c>
      <c r="C4" s="70" t="s">
        <v>1353</v>
      </c>
      <c r="D4" s="71"/>
      <c r="F4" s="69">
        <v>2</v>
      </c>
      <c r="G4" s="90" t="s">
        <v>627</v>
      </c>
      <c r="H4" s="92"/>
      <c r="I4" s="158"/>
      <c r="J4" s="98"/>
    </row>
    <row r="5" spans="2:10" ht="14.5" customHeight="1">
      <c r="B5" s="69">
        <v>3</v>
      </c>
      <c r="C5" s="70" t="s">
        <v>24</v>
      </c>
      <c r="D5" s="71"/>
      <c r="F5" s="69">
        <v>3</v>
      </c>
      <c r="G5" s="90" t="s">
        <v>64</v>
      </c>
      <c r="H5" s="92"/>
      <c r="I5" s="158"/>
      <c r="J5" s="98"/>
    </row>
    <row r="6" spans="2:10" ht="14.5" customHeight="1">
      <c r="B6" s="69">
        <v>4</v>
      </c>
      <c r="C6" s="70" t="s">
        <v>26</v>
      </c>
      <c r="D6" s="71"/>
      <c r="F6" s="69">
        <v>4</v>
      </c>
      <c r="G6" s="90" t="s">
        <v>643</v>
      </c>
      <c r="H6" s="92"/>
      <c r="I6" s="158"/>
      <c r="J6" s="98"/>
    </row>
    <row r="7" spans="2:10" ht="14.5" customHeight="1">
      <c r="B7" s="69">
        <v>5</v>
      </c>
      <c r="C7" s="70" t="s">
        <v>27</v>
      </c>
      <c r="D7" s="71"/>
      <c r="F7" s="69">
        <v>5</v>
      </c>
      <c r="G7" s="90" t="s">
        <v>628</v>
      </c>
      <c r="H7" s="92"/>
      <c r="I7" s="158"/>
      <c r="J7" s="98"/>
    </row>
    <row r="8" spans="2:10" ht="14.5" customHeight="1">
      <c r="B8" s="69">
        <v>6</v>
      </c>
      <c r="C8" s="70" t="s">
        <v>31</v>
      </c>
      <c r="D8" s="71"/>
      <c r="F8" s="69">
        <v>6</v>
      </c>
      <c r="G8" s="90" t="s">
        <v>66</v>
      </c>
      <c r="H8" s="92"/>
      <c r="I8" s="158"/>
      <c r="J8" s="98"/>
    </row>
    <row r="9" spans="2:10" ht="14.5" customHeight="1">
      <c r="B9" s="69">
        <v>7</v>
      </c>
      <c r="C9" s="70" t="s">
        <v>30</v>
      </c>
      <c r="D9" s="71"/>
      <c r="F9" s="69">
        <v>7</v>
      </c>
      <c r="G9" s="90" t="s">
        <v>67</v>
      </c>
      <c r="H9" s="92"/>
      <c r="I9" s="158"/>
      <c r="J9" s="98"/>
    </row>
    <row r="10" spans="2:10" ht="14.5" customHeight="1">
      <c r="B10" s="69">
        <v>8</v>
      </c>
      <c r="C10" s="70" t="s">
        <v>614</v>
      </c>
      <c r="D10" s="71"/>
      <c r="F10" s="69">
        <v>8</v>
      </c>
      <c r="G10" s="90" t="s">
        <v>68</v>
      </c>
      <c r="H10" s="92"/>
      <c r="I10" s="158"/>
      <c r="J10" s="98"/>
    </row>
    <row r="11" spans="2:10" ht="14.5" customHeight="1">
      <c r="B11" s="69">
        <v>9</v>
      </c>
      <c r="C11" s="70" t="s">
        <v>615</v>
      </c>
      <c r="D11" s="71"/>
      <c r="F11" s="69">
        <v>9</v>
      </c>
      <c r="G11" s="90" t="s">
        <v>1235</v>
      </c>
      <c r="H11" s="92"/>
      <c r="I11" s="158"/>
      <c r="J11" s="98"/>
    </row>
    <row r="12" spans="2:10" ht="14.5" customHeight="1">
      <c r="B12" s="69">
        <v>10</v>
      </c>
      <c r="C12" s="70" t="s">
        <v>34</v>
      </c>
      <c r="D12" s="71"/>
      <c r="F12" s="69">
        <v>10</v>
      </c>
      <c r="G12" s="90" t="s">
        <v>646</v>
      </c>
      <c r="H12" s="92"/>
      <c r="I12" s="158"/>
      <c r="J12" s="98"/>
    </row>
    <row r="13" spans="2:10" ht="14.5" customHeight="1">
      <c r="B13" s="69">
        <v>11</v>
      </c>
      <c r="C13" s="70" t="s">
        <v>35</v>
      </c>
      <c r="D13" s="71"/>
      <c r="F13" s="69">
        <v>11</v>
      </c>
      <c r="G13" s="90" t="s">
        <v>629</v>
      </c>
      <c r="H13" s="92"/>
      <c r="I13" s="158"/>
      <c r="J13" s="98"/>
    </row>
    <row r="14" spans="2:10" ht="14.5" customHeight="1">
      <c r="B14" s="69">
        <v>12</v>
      </c>
      <c r="C14" s="70" t="s">
        <v>37</v>
      </c>
      <c r="D14" s="71"/>
      <c r="F14" s="69">
        <v>12</v>
      </c>
      <c r="G14" s="90" t="s">
        <v>71</v>
      </c>
      <c r="H14" s="92"/>
      <c r="I14" s="158"/>
      <c r="J14" s="98"/>
    </row>
    <row r="15" spans="2:10" ht="14.5" customHeight="1">
      <c r="B15" s="69">
        <v>13</v>
      </c>
      <c r="C15" s="70" t="s">
        <v>39</v>
      </c>
      <c r="D15" s="71"/>
      <c r="F15" s="69">
        <v>13</v>
      </c>
      <c r="G15" s="90" t="s">
        <v>76</v>
      </c>
      <c r="H15" s="92"/>
      <c r="I15" s="158"/>
      <c r="J15" s="98"/>
    </row>
    <row r="16" spans="2:10" ht="14.5" customHeight="1">
      <c r="B16" s="69">
        <v>14</v>
      </c>
      <c r="C16" s="70" t="s">
        <v>609</v>
      </c>
      <c r="D16" s="71"/>
      <c r="F16" s="69">
        <v>14</v>
      </c>
      <c r="G16" s="90" t="s">
        <v>77</v>
      </c>
      <c r="H16" s="92"/>
      <c r="I16" s="158"/>
      <c r="J16" s="98"/>
    </row>
    <row r="17" spans="2:8" ht="14.5" customHeight="1">
      <c r="B17" s="69">
        <v>15</v>
      </c>
      <c r="C17" s="70" t="s">
        <v>1270</v>
      </c>
      <c r="D17" s="71"/>
      <c r="F17" s="69">
        <v>15</v>
      </c>
      <c r="G17" s="72" t="s">
        <v>79</v>
      </c>
      <c r="H17" s="73"/>
    </row>
    <row r="18" spans="2:8" ht="14.5" customHeight="1">
      <c r="B18" s="69">
        <v>16</v>
      </c>
      <c r="C18" s="70" t="s">
        <v>41</v>
      </c>
      <c r="D18" s="71"/>
      <c r="F18" s="69">
        <v>16</v>
      </c>
      <c r="G18" s="70" t="s">
        <v>626</v>
      </c>
      <c r="H18" s="71"/>
    </row>
    <row r="19" spans="2:8" ht="14.5" customHeight="1">
      <c r="B19" s="69">
        <v>17</v>
      </c>
      <c r="C19" s="70" t="s">
        <v>42</v>
      </c>
      <c r="D19" s="71"/>
      <c r="F19" s="69">
        <v>17</v>
      </c>
      <c r="G19" s="70" t="s">
        <v>623</v>
      </c>
      <c r="H19" s="71"/>
    </row>
    <row r="20" spans="2:8" ht="14.5" customHeight="1">
      <c r="B20" s="69">
        <v>18</v>
      </c>
      <c r="C20" s="70" t="s">
        <v>1227</v>
      </c>
      <c r="D20" s="71"/>
      <c r="F20" s="69">
        <v>18</v>
      </c>
      <c r="G20" s="70" t="s">
        <v>645</v>
      </c>
      <c r="H20" s="71"/>
    </row>
    <row r="21" spans="2:8" ht="14.5" customHeight="1">
      <c r="B21" s="69">
        <v>19</v>
      </c>
      <c r="C21" s="70" t="s">
        <v>45</v>
      </c>
      <c r="D21" s="71"/>
      <c r="F21" s="69">
        <v>19</v>
      </c>
      <c r="G21" s="70" t="s">
        <v>1238</v>
      </c>
      <c r="H21" s="71"/>
    </row>
    <row r="22" spans="2:8" ht="14.5" customHeight="1">
      <c r="B22" s="69">
        <v>20</v>
      </c>
      <c r="C22" s="70" t="s">
        <v>46</v>
      </c>
      <c r="D22" s="71"/>
      <c r="F22" s="69">
        <v>20</v>
      </c>
      <c r="G22" s="70" t="s">
        <v>85</v>
      </c>
      <c r="H22" s="71"/>
    </row>
    <row r="23" spans="2:8" ht="14.5" customHeight="1">
      <c r="B23" s="69">
        <v>21</v>
      </c>
      <c r="C23" s="70" t="s">
        <v>50</v>
      </c>
      <c r="D23" s="71"/>
      <c r="F23" s="69">
        <v>21</v>
      </c>
      <c r="G23" s="70" t="s">
        <v>88</v>
      </c>
      <c r="H23" s="71"/>
    </row>
    <row r="24" spans="2:8" ht="14.5" customHeight="1">
      <c r="B24" s="69">
        <v>22</v>
      </c>
      <c r="C24" s="70" t="s">
        <v>1245</v>
      </c>
      <c r="D24" s="71"/>
      <c r="F24" s="69">
        <v>22</v>
      </c>
      <c r="G24" s="70" t="s">
        <v>89</v>
      </c>
      <c r="H24" s="71"/>
    </row>
    <row r="25" spans="2:8" ht="14.5" customHeight="1">
      <c r="B25" s="69">
        <v>23</v>
      </c>
      <c r="C25" s="72" t="s">
        <v>53</v>
      </c>
      <c r="D25" s="73"/>
      <c r="F25" s="69">
        <v>23</v>
      </c>
      <c r="G25" s="72" t="s">
        <v>90</v>
      </c>
      <c r="H25" s="73"/>
    </row>
    <row r="26" spans="2:8" ht="14.5" customHeight="1">
      <c r="B26" s="69">
        <v>24</v>
      </c>
      <c r="C26" s="72" t="s">
        <v>54</v>
      </c>
      <c r="D26" s="73"/>
      <c r="F26" s="69">
        <v>24</v>
      </c>
      <c r="G26" s="72" t="s">
        <v>647</v>
      </c>
      <c r="H26" s="73"/>
    </row>
    <row r="27" spans="2:8" ht="14.5" customHeight="1">
      <c r="B27" s="69">
        <v>25</v>
      </c>
      <c r="C27" s="72" t="s">
        <v>56</v>
      </c>
      <c r="D27" s="73"/>
      <c r="F27" s="69">
        <v>25</v>
      </c>
      <c r="G27" s="72" t="s">
        <v>642</v>
      </c>
      <c r="H27" s="73"/>
    </row>
    <row r="28" spans="2:8" ht="14.5" customHeight="1">
      <c r="B28" s="69">
        <v>26</v>
      </c>
      <c r="C28" s="72" t="s">
        <v>57</v>
      </c>
      <c r="D28" s="73"/>
      <c r="F28" s="69">
        <v>26</v>
      </c>
      <c r="G28" s="72" t="s">
        <v>94</v>
      </c>
      <c r="H28" s="73"/>
    </row>
    <row r="29" spans="2:8" ht="14.5" customHeight="1">
      <c r="B29" s="69">
        <v>27</v>
      </c>
      <c r="C29" s="72" t="s">
        <v>58</v>
      </c>
      <c r="D29" s="73"/>
      <c r="F29" s="69">
        <v>27</v>
      </c>
      <c r="G29" s="72"/>
      <c r="H29" s="73"/>
    </row>
    <row r="30" spans="2:8" ht="14.5" customHeight="1">
      <c r="B30" s="69">
        <v>28</v>
      </c>
      <c r="C30" s="72" t="s">
        <v>1508</v>
      </c>
      <c r="D30" s="73"/>
      <c r="F30" s="69">
        <v>28</v>
      </c>
      <c r="G30" s="72"/>
      <c r="H30" s="73"/>
    </row>
    <row r="31" spans="2:8" ht="14.5" customHeight="1">
      <c r="B31" s="69">
        <v>29</v>
      </c>
      <c r="C31" s="72"/>
      <c r="D31" s="73"/>
      <c r="F31" s="69">
        <v>29</v>
      </c>
      <c r="G31" s="72"/>
      <c r="H31" s="73"/>
    </row>
    <row r="32" spans="2:8" ht="14.5" customHeight="1">
      <c r="B32" s="69">
        <v>30</v>
      </c>
      <c r="C32" s="72"/>
      <c r="D32" s="73"/>
      <c r="F32" s="69">
        <v>30</v>
      </c>
      <c r="G32" s="72"/>
      <c r="H32" s="73"/>
    </row>
    <row r="33" spans="2:8" ht="14.5" customHeight="1">
      <c r="B33" s="69">
        <v>31</v>
      </c>
      <c r="C33" s="72"/>
      <c r="D33" s="73"/>
      <c r="F33" s="69">
        <v>31</v>
      </c>
      <c r="G33" s="72"/>
      <c r="H33" s="73"/>
    </row>
    <row r="34" spans="2:8" ht="14.5" customHeight="1">
      <c r="B34" s="69">
        <v>32</v>
      </c>
      <c r="C34" s="72"/>
      <c r="D34" s="73"/>
      <c r="F34" s="69">
        <v>32</v>
      </c>
      <c r="G34" s="72"/>
      <c r="H34" s="73"/>
    </row>
    <row r="35" spans="2:8" ht="14.5" customHeight="1">
      <c r="B35" s="69">
        <v>33</v>
      </c>
      <c r="C35" s="72"/>
      <c r="D35" s="73"/>
      <c r="F35" s="69">
        <v>33</v>
      </c>
      <c r="G35" s="72"/>
      <c r="H35" s="73"/>
    </row>
    <row r="36" spans="2:8" ht="14.5" customHeight="1">
      <c r="B36" s="69">
        <v>34</v>
      </c>
      <c r="C36" s="72"/>
      <c r="D36" s="73"/>
      <c r="F36" s="69">
        <v>34</v>
      </c>
      <c r="G36" s="72"/>
      <c r="H36" s="73"/>
    </row>
    <row r="37" spans="2:8" ht="14.5" customHeight="1">
      <c r="B37" s="69">
        <v>35</v>
      </c>
      <c r="C37" s="72"/>
      <c r="D37" s="73"/>
      <c r="F37" s="69">
        <v>35</v>
      </c>
      <c r="G37" s="72"/>
      <c r="H37" s="73"/>
    </row>
    <row r="38" spans="2:8" ht="14.5" customHeight="1">
      <c r="B38" s="69">
        <v>36</v>
      </c>
      <c r="C38" s="72"/>
      <c r="D38" s="73"/>
      <c r="F38" s="69">
        <v>36</v>
      </c>
      <c r="G38" s="72"/>
      <c r="H38" s="73"/>
    </row>
    <row r="39" spans="2:8" ht="14.5" customHeight="1">
      <c r="B39" s="69">
        <v>37</v>
      </c>
      <c r="C39" s="72"/>
      <c r="D39" s="73"/>
      <c r="F39" s="69">
        <v>37</v>
      </c>
      <c r="G39" s="72"/>
      <c r="H39" s="73"/>
    </row>
    <row r="40" spans="2:8" ht="14.5" customHeight="1">
      <c r="B40" s="69">
        <v>38</v>
      </c>
      <c r="C40" s="72"/>
      <c r="D40" s="73"/>
      <c r="F40" s="69">
        <v>38</v>
      </c>
      <c r="G40" s="72"/>
      <c r="H40" s="73"/>
    </row>
    <row r="41" spans="2:8" ht="14.5" customHeight="1">
      <c r="B41" s="69">
        <v>39</v>
      </c>
      <c r="C41" s="72"/>
      <c r="D41" s="73"/>
      <c r="F41" s="69">
        <v>39</v>
      </c>
      <c r="G41" s="72"/>
      <c r="H41" s="73"/>
    </row>
    <row r="42" spans="2:8" ht="14.5" customHeight="1">
      <c r="B42" s="69">
        <v>40</v>
      </c>
      <c r="C42" s="72"/>
      <c r="D42" s="73"/>
      <c r="F42" s="69">
        <v>40</v>
      </c>
      <c r="G42" s="72"/>
      <c r="H42" s="73"/>
    </row>
    <row r="43" spans="2:8" ht="14.5" customHeight="1">
      <c r="B43" s="69">
        <v>41</v>
      </c>
      <c r="C43" s="72"/>
      <c r="D43" s="73"/>
      <c r="F43" s="69">
        <v>41</v>
      </c>
      <c r="G43" s="72"/>
      <c r="H43" s="73"/>
    </row>
    <row r="44" spans="2:8" ht="14.5" customHeight="1">
      <c r="B44" s="69">
        <v>42</v>
      </c>
      <c r="C44" s="72"/>
      <c r="D44" s="73"/>
      <c r="F44" s="69">
        <v>42</v>
      </c>
      <c r="G44" s="72"/>
      <c r="H44" s="73"/>
    </row>
    <row r="45" spans="2:8" ht="14.5" customHeight="1">
      <c r="B45" s="69">
        <v>43</v>
      </c>
      <c r="C45" s="72"/>
      <c r="D45" s="73"/>
      <c r="F45" s="69">
        <v>43</v>
      </c>
      <c r="G45" s="72"/>
      <c r="H45" s="73"/>
    </row>
    <row r="46" spans="2:8" ht="14.5" customHeight="1">
      <c r="B46" s="69">
        <v>44</v>
      </c>
      <c r="C46" s="72"/>
      <c r="D46" s="73"/>
      <c r="F46" s="69">
        <v>44</v>
      </c>
      <c r="G46" s="72"/>
      <c r="H46" s="73"/>
    </row>
    <row r="47" spans="2:8" ht="14.5" customHeight="1">
      <c r="B47" s="69">
        <v>45</v>
      </c>
      <c r="C47" s="72"/>
      <c r="D47" s="73"/>
      <c r="F47" s="69">
        <v>45</v>
      </c>
      <c r="G47" s="72"/>
      <c r="H47" s="73"/>
    </row>
    <row r="48" spans="2:8" ht="14.5" customHeight="1">
      <c r="B48" s="69">
        <v>46</v>
      </c>
      <c r="C48" s="72"/>
      <c r="D48" s="73"/>
      <c r="F48" s="69">
        <v>46</v>
      </c>
      <c r="G48" s="72"/>
      <c r="H48" s="73"/>
    </row>
    <row r="49" spans="2:8" ht="14.5" customHeight="1" thickBot="1"/>
    <row r="50" spans="2:8" ht="19" thickBot="1">
      <c r="B50" s="61"/>
      <c r="C50" s="62" t="s">
        <v>1497</v>
      </c>
      <c r="D50" s="63"/>
      <c r="F50" s="61"/>
      <c r="G50" s="62" t="s">
        <v>1498</v>
      </c>
      <c r="H50" s="63"/>
    </row>
    <row r="51" spans="2:8" ht="16" thickBot="1">
      <c r="B51" s="65" t="s">
        <v>555</v>
      </c>
      <c r="C51" s="66" t="s">
        <v>21</v>
      </c>
      <c r="D51" s="68" t="s">
        <v>194</v>
      </c>
      <c r="F51" s="65" t="s">
        <v>555</v>
      </c>
      <c r="G51" s="66" t="s">
        <v>21</v>
      </c>
      <c r="H51" s="68" t="s">
        <v>194</v>
      </c>
    </row>
    <row r="52" spans="2:8" ht="14.5" customHeight="1">
      <c r="B52" s="69">
        <v>1</v>
      </c>
      <c r="C52" s="70" t="s">
        <v>103</v>
      </c>
      <c r="D52" s="71" t="s">
        <v>1490</v>
      </c>
      <c r="F52" s="69">
        <v>1</v>
      </c>
      <c r="G52" t="s">
        <v>1250</v>
      </c>
      <c r="H52" s="92" t="s">
        <v>1434</v>
      </c>
    </row>
    <row r="53" spans="2:8" ht="14.5" customHeight="1">
      <c r="B53" s="76">
        <v>2</v>
      </c>
      <c r="C53" s="72" t="s">
        <v>102</v>
      </c>
      <c r="D53" s="73" t="s">
        <v>1433</v>
      </c>
      <c r="F53" s="76">
        <v>2</v>
      </c>
      <c r="G53" t="s">
        <v>154</v>
      </c>
      <c r="H53" s="92" t="s">
        <v>1371</v>
      </c>
    </row>
    <row r="54" spans="2:8" ht="14.5" customHeight="1">
      <c r="B54" s="76">
        <v>3</v>
      </c>
      <c r="C54" s="72" t="s">
        <v>108</v>
      </c>
      <c r="D54" s="73" t="s">
        <v>1491</v>
      </c>
      <c r="F54" s="76">
        <v>3</v>
      </c>
      <c r="G54" t="s">
        <v>141</v>
      </c>
      <c r="H54" s="92" t="s">
        <v>1435</v>
      </c>
    </row>
    <row r="55" spans="2:8" ht="14.5" customHeight="1">
      <c r="B55" s="76">
        <v>4</v>
      </c>
      <c r="C55" s="72" t="s">
        <v>113</v>
      </c>
      <c r="D55" s="73" t="s">
        <v>1295</v>
      </c>
      <c r="F55" s="76">
        <v>4</v>
      </c>
      <c r="G55" t="s">
        <v>179</v>
      </c>
      <c r="H55" s="92" t="s">
        <v>1440</v>
      </c>
    </row>
    <row r="56" spans="2:8" ht="14.5" customHeight="1">
      <c r="B56" s="76">
        <v>5</v>
      </c>
      <c r="C56" s="72" t="s">
        <v>1272</v>
      </c>
      <c r="D56" s="73" t="s">
        <v>1436</v>
      </c>
      <c r="F56" s="76">
        <v>5</v>
      </c>
      <c r="G56" t="s">
        <v>156</v>
      </c>
      <c r="H56" s="92" t="s">
        <v>1441</v>
      </c>
    </row>
    <row r="57" spans="2:8" ht="14.5" customHeight="1">
      <c r="B57" s="76">
        <v>6</v>
      </c>
      <c r="C57" s="72" t="s">
        <v>107</v>
      </c>
      <c r="D57" s="73" t="s">
        <v>1437</v>
      </c>
      <c r="F57" s="76">
        <v>6</v>
      </c>
      <c r="G57" t="s">
        <v>180</v>
      </c>
      <c r="H57" s="92" t="s">
        <v>1442</v>
      </c>
    </row>
    <row r="58" spans="2:8" ht="14.5" customHeight="1">
      <c r="B58" s="76">
        <v>7</v>
      </c>
      <c r="C58" s="72" t="s">
        <v>117</v>
      </c>
      <c r="D58" s="73" t="s">
        <v>1438</v>
      </c>
      <c r="F58" s="76">
        <v>7</v>
      </c>
      <c r="G58" t="s">
        <v>1233</v>
      </c>
      <c r="H58" s="92" t="s">
        <v>1444</v>
      </c>
    </row>
    <row r="59" spans="2:8" ht="14.5" customHeight="1">
      <c r="B59" s="76">
        <v>8</v>
      </c>
      <c r="C59" s="72" t="s">
        <v>40</v>
      </c>
      <c r="D59" s="73" t="s">
        <v>1439</v>
      </c>
      <c r="F59" s="76">
        <v>8</v>
      </c>
      <c r="G59" t="s">
        <v>140</v>
      </c>
      <c r="H59" s="92" t="s">
        <v>1445</v>
      </c>
    </row>
    <row r="60" spans="2:8" ht="14.5" customHeight="1">
      <c r="B60" s="76">
        <v>9</v>
      </c>
      <c r="C60" s="72" t="s">
        <v>126</v>
      </c>
      <c r="D60" s="73" t="s">
        <v>1443</v>
      </c>
      <c r="F60" s="76">
        <v>9</v>
      </c>
      <c r="G60" t="s">
        <v>167</v>
      </c>
      <c r="H60" s="92" t="s">
        <v>1446</v>
      </c>
    </row>
    <row r="61" spans="2:8" ht="14.5" customHeight="1">
      <c r="B61" s="69">
        <v>10</v>
      </c>
      <c r="C61" s="70"/>
      <c r="D61" s="71"/>
      <c r="F61" s="69">
        <v>10</v>
      </c>
      <c r="G61" t="s">
        <v>151</v>
      </c>
      <c r="H61" s="92" t="s">
        <v>1448</v>
      </c>
    </row>
    <row r="62" spans="2:8" ht="14.5" customHeight="1">
      <c r="B62" s="76">
        <v>11</v>
      </c>
      <c r="C62" s="72"/>
      <c r="D62" s="73"/>
      <c r="F62" s="76">
        <v>11</v>
      </c>
      <c r="G62" t="s">
        <v>166</v>
      </c>
      <c r="H62" s="92" t="s">
        <v>1309</v>
      </c>
    </row>
    <row r="63" spans="2:8" ht="14.5" customHeight="1">
      <c r="B63" s="76">
        <v>12</v>
      </c>
      <c r="C63" s="72"/>
      <c r="D63" s="73"/>
      <c r="F63" s="76">
        <v>12</v>
      </c>
      <c r="G63" t="s">
        <v>82</v>
      </c>
      <c r="H63" s="92" t="s">
        <v>1383</v>
      </c>
    </row>
    <row r="64" spans="2:8" ht="14.5" customHeight="1">
      <c r="B64" s="76">
        <v>13</v>
      </c>
      <c r="C64" s="72"/>
      <c r="D64" s="73"/>
      <c r="F64" s="76">
        <v>13</v>
      </c>
      <c r="G64" t="s">
        <v>171</v>
      </c>
      <c r="H64" s="92" t="s">
        <v>1451</v>
      </c>
    </row>
    <row r="65" spans="2:8" ht="14.5" customHeight="1">
      <c r="B65" s="76">
        <v>14</v>
      </c>
      <c r="C65" s="72"/>
      <c r="D65" s="73"/>
      <c r="F65" s="76">
        <v>14</v>
      </c>
      <c r="G65" t="s">
        <v>137</v>
      </c>
      <c r="H65" s="92" t="s">
        <v>1315</v>
      </c>
    </row>
    <row r="66" spans="2:8" ht="14.5" customHeight="1">
      <c r="B66" s="76">
        <v>15</v>
      </c>
      <c r="C66" s="72"/>
      <c r="D66" s="73"/>
      <c r="F66" s="76">
        <v>15</v>
      </c>
      <c r="G66" s="72"/>
      <c r="H66" s="73"/>
    </row>
    <row r="67" spans="2:8" ht="14.5" customHeight="1">
      <c r="B67" s="76">
        <v>16</v>
      </c>
      <c r="C67" s="72"/>
      <c r="D67" s="73"/>
      <c r="F67" s="76">
        <v>16</v>
      </c>
      <c r="G67" s="72"/>
      <c r="H67" s="73"/>
    </row>
    <row r="68" spans="2:8" ht="14.5" customHeight="1">
      <c r="B68" s="76">
        <v>17</v>
      </c>
      <c r="C68" s="72"/>
      <c r="D68" s="73"/>
      <c r="F68" s="76">
        <v>17</v>
      </c>
      <c r="G68" s="72"/>
      <c r="H68" s="73"/>
    </row>
    <row r="69" spans="2:8" ht="14.5" customHeight="1">
      <c r="B69" s="76">
        <v>18</v>
      </c>
      <c r="C69" s="72"/>
      <c r="D69" s="73"/>
      <c r="F69" s="76">
        <v>18</v>
      </c>
      <c r="G69" s="72"/>
      <c r="H69" s="73"/>
    </row>
    <row r="70" spans="2:8" ht="14.5" customHeight="1">
      <c r="B70" s="69">
        <v>19</v>
      </c>
      <c r="C70" s="70"/>
      <c r="D70" s="71"/>
      <c r="F70" s="69">
        <v>19</v>
      </c>
      <c r="G70" s="70"/>
      <c r="H70" s="71"/>
    </row>
    <row r="71" spans="2:8" ht="14.5" customHeight="1">
      <c r="B71" s="76">
        <v>20</v>
      </c>
      <c r="C71" s="72"/>
      <c r="D71" s="73"/>
      <c r="F71" s="76">
        <v>20</v>
      </c>
      <c r="G71" s="72"/>
      <c r="H71" s="73"/>
    </row>
    <row r="72" spans="2:8" ht="14.5" customHeight="1">
      <c r="B72" s="76">
        <v>21</v>
      </c>
      <c r="C72" s="72"/>
      <c r="D72" s="73"/>
      <c r="F72" s="76">
        <v>21</v>
      </c>
      <c r="G72" s="72"/>
      <c r="H72" s="73"/>
    </row>
    <row r="73" spans="2:8" ht="14.5" customHeight="1">
      <c r="B73" s="76">
        <v>22</v>
      </c>
      <c r="C73" s="72"/>
      <c r="D73" s="73"/>
      <c r="F73" s="76">
        <v>22</v>
      </c>
      <c r="G73" s="72"/>
      <c r="H73" s="73"/>
    </row>
    <row r="74" spans="2:8" ht="14.5" customHeight="1">
      <c r="B74" s="76">
        <v>23</v>
      </c>
      <c r="C74" s="72"/>
      <c r="D74" s="73"/>
      <c r="F74" s="76">
        <v>23</v>
      </c>
      <c r="G74" s="72"/>
      <c r="H74" s="73"/>
    </row>
    <row r="75" spans="2:8" ht="14.5" customHeight="1">
      <c r="B75" s="76">
        <v>24</v>
      </c>
      <c r="C75" s="72"/>
      <c r="D75" s="73"/>
      <c r="F75" s="76">
        <v>24</v>
      </c>
      <c r="G75" s="72"/>
      <c r="H75" s="77"/>
    </row>
    <row r="76" spans="2:8" ht="14.5" customHeight="1">
      <c r="B76" s="76">
        <v>25</v>
      </c>
      <c r="C76" s="72"/>
      <c r="D76" s="73"/>
      <c r="F76" s="76">
        <v>25</v>
      </c>
      <c r="G76" s="72"/>
      <c r="H76" s="73"/>
    </row>
    <row r="77" spans="2:8" ht="14.5" customHeight="1">
      <c r="B77" s="76">
        <v>26</v>
      </c>
      <c r="C77" s="72"/>
      <c r="D77" s="73"/>
      <c r="F77" s="76">
        <v>26</v>
      </c>
      <c r="G77" s="72"/>
      <c r="H77" s="73"/>
    </row>
    <row r="78" spans="2:8" ht="14.5" customHeight="1">
      <c r="B78" s="76">
        <v>27</v>
      </c>
      <c r="C78" s="72"/>
      <c r="D78" s="73"/>
      <c r="F78" s="76">
        <v>27</v>
      </c>
      <c r="G78" s="72"/>
      <c r="H78" s="73"/>
    </row>
    <row r="79" spans="2:8" ht="14.5" customHeight="1">
      <c r="B79" s="69">
        <v>28</v>
      </c>
      <c r="C79" s="70"/>
      <c r="D79" s="71"/>
      <c r="F79" s="69">
        <v>28</v>
      </c>
      <c r="G79" s="70"/>
      <c r="H79" s="71"/>
    </row>
    <row r="80" spans="2:8" ht="14.5" customHeight="1">
      <c r="B80" s="76">
        <v>29</v>
      </c>
      <c r="C80" s="72"/>
      <c r="D80" s="73"/>
      <c r="F80" s="76">
        <v>29</v>
      </c>
      <c r="G80" s="72"/>
      <c r="H80" s="73"/>
    </row>
    <row r="81" spans="2:8" ht="14.5" customHeight="1">
      <c r="B81" s="76">
        <v>30</v>
      </c>
      <c r="C81" s="72"/>
      <c r="D81" s="73"/>
      <c r="F81" s="76">
        <v>30</v>
      </c>
      <c r="G81" s="72"/>
      <c r="H81" s="73"/>
    </row>
    <row r="82" spans="2:8" ht="14.5" customHeight="1">
      <c r="B82" s="76">
        <v>31</v>
      </c>
      <c r="C82" s="72"/>
      <c r="D82" s="73"/>
      <c r="F82" s="76">
        <v>31</v>
      </c>
      <c r="G82" s="72"/>
      <c r="H82" s="73"/>
    </row>
    <row r="83" spans="2:8" ht="14.5" customHeight="1">
      <c r="B83" s="76">
        <v>32</v>
      </c>
      <c r="C83" s="72"/>
      <c r="D83" s="73"/>
      <c r="F83" s="76">
        <v>32</v>
      </c>
      <c r="G83" s="72"/>
      <c r="H83" s="73"/>
    </row>
    <row r="84" spans="2:8" ht="14.5" customHeight="1">
      <c r="B84" s="76">
        <v>33</v>
      </c>
      <c r="C84" s="72"/>
      <c r="D84" s="73"/>
      <c r="F84" s="76">
        <v>33</v>
      </c>
      <c r="G84" s="72"/>
      <c r="H84" s="73"/>
    </row>
    <row r="85" spans="2:8" ht="14.5" customHeight="1">
      <c r="B85" s="76">
        <v>34</v>
      </c>
      <c r="C85" s="72"/>
      <c r="D85" s="73"/>
      <c r="F85" s="76">
        <v>34</v>
      </c>
      <c r="G85" s="72"/>
      <c r="H85" s="73"/>
    </row>
    <row r="86" spans="2:8" ht="14.5" customHeight="1">
      <c r="B86" s="76">
        <v>35</v>
      </c>
      <c r="C86" s="72"/>
      <c r="D86" s="73"/>
      <c r="F86" s="76">
        <v>35</v>
      </c>
      <c r="G86" s="72"/>
      <c r="H86" s="73"/>
    </row>
    <row r="87" spans="2:8" ht="14.5" customHeight="1">
      <c r="B87" s="76">
        <v>36</v>
      </c>
      <c r="C87" s="72"/>
      <c r="D87" s="73"/>
      <c r="F87" s="76">
        <v>36</v>
      </c>
      <c r="G87" s="72"/>
      <c r="H87" s="73"/>
    </row>
    <row r="88" spans="2:8" ht="14.5" customHeight="1">
      <c r="B88" s="69">
        <v>37</v>
      </c>
      <c r="C88" s="70"/>
      <c r="D88" s="71"/>
      <c r="F88" s="69">
        <v>37</v>
      </c>
      <c r="G88" s="70"/>
      <c r="H88" s="71"/>
    </row>
    <row r="89" spans="2:8" ht="14.5" customHeight="1">
      <c r="B89" s="76">
        <v>38</v>
      </c>
      <c r="C89" s="72"/>
      <c r="D89" s="73"/>
      <c r="F89" s="76">
        <v>38</v>
      </c>
      <c r="G89" s="72"/>
      <c r="H89" s="73"/>
    </row>
    <row r="90" spans="2:8" ht="14.5" customHeight="1">
      <c r="B90" s="76">
        <v>39</v>
      </c>
      <c r="C90" s="72"/>
      <c r="D90" s="73"/>
      <c r="F90" s="76">
        <v>39</v>
      </c>
      <c r="G90" s="72"/>
      <c r="H90" s="73"/>
    </row>
    <row r="91" spans="2:8" ht="14.5" customHeight="1">
      <c r="B91" s="76">
        <v>40</v>
      </c>
      <c r="C91" s="72"/>
      <c r="D91" s="73"/>
      <c r="F91" s="76">
        <v>40</v>
      </c>
      <c r="G91" s="72"/>
      <c r="H91" s="73"/>
    </row>
    <row r="92" spans="2:8" ht="14.5" customHeight="1">
      <c r="B92" s="76">
        <v>41</v>
      </c>
      <c r="C92" s="72"/>
      <c r="D92" s="73"/>
      <c r="F92" s="76">
        <v>41</v>
      </c>
      <c r="G92" s="72"/>
      <c r="H92" s="73"/>
    </row>
    <row r="93" spans="2:8" ht="14.5" customHeight="1">
      <c r="B93" s="76">
        <v>42</v>
      </c>
      <c r="C93" s="72"/>
      <c r="D93" s="73"/>
      <c r="F93" s="76">
        <v>42</v>
      </c>
      <c r="G93" s="72"/>
      <c r="H93" s="73"/>
    </row>
    <row r="94" spans="2:8" ht="14.5" customHeight="1">
      <c r="B94" s="76">
        <v>43</v>
      </c>
      <c r="C94" s="72"/>
      <c r="D94" s="73"/>
      <c r="F94" s="76">
        <v>43</v>
      </c>
      <c r="G94" s="72"/>
      <c r="H94" s="73"/>
    </row>
    <row r="95" spans="2:8" ht="14.5" customHeight="1">
      <c r="B95" s="76">
        <v>44</v>
      </c>
      <c r="C95" s="72"/>
      <c r="D95" s="73"/>
      <c r="F95" s="76">
        <v>44</v>
      </c>
      <c r="G95" s="72"/>
      <c r="H95" s="73"/>
    </row>
    <row r="96" spans="2:8" ht="14.5" customHeight="1">
      <c r="B96" s="76">
        <v>45</v>
      </c>
      <c r="C96" s="72"/>
      <c r="D96" s="73"/>
      <c r="F96" s="76">
        <v>45</v>
      </c>
      <c r="G96" s="72"/>
      <c r="H96" s="73"/>
    </row>
    <row r="97" spans="2:8" ht="14.5" customHeight="1">
      <c r="B97" s="76">
        <v>46</v>
      </c>
      <c r="C97" s="72"/>
      <c r="D97" s="73"/>
      <c r="F97" s="76">
        <v>46</v>
      </c>
      <c r="G97" s="72"/>
      <c r="H97" s="73"/>
    </row>
    <row r="98" spans="2:8" ht="14.5" customHeight="1" thickBot="1"/>
    <row r="99" spans="2:8" ht="19" thickBot="1">
      <c r="B99" s="61"/>
      <c r="C99" s="62" t="s">
        <v>1499</v>
      </c>
      <c r="D99" s="63"/>
      <c r="F99" s="61"/>
      <c r="G99" s="62" t="s">
        <v>1500</v>
      </c>
      <c r="H99" s="63"/>
    </row>
    <row r="100" spans="2:8" ht="16" thickBot="1">
      <c r="B100" s="65" t="s">
        <v>555</v>
      </c>
      <c r="C100" s="66" t="s">
        <v>21</v>
      </c>
      <c r="D100" s="68" t="s">
        <v>194</v>
      </c>
      <c r="F100" s="65" t="s">
        <v>555</v>
      </c>
      <c r="G100" s="66" t="s">
        <v>21</v>
      </c>
      <c r="H100" s="68" t="s">
        <v>194</v>
      </c>
    </row>
    <row r="101" spans="2:8" ht="14.5" customHeight="1">
      <c r="B101" s="69">
        <v>1</v>
      </c>
      <c r="C101" s="70" t="s">
        <v>201</v>
      </c>
      <c r="D101" s="71" t="s">
        <v>1447</v>
      </c>
      <c r="F101" s="69">
        <v>1</v>
      </c>
      <c r="G101" s="70" t="s">
        <v>202</v>
      </c>
      <c r="H101" s="71" t="s">
        <v>1312</v>
      </c>
    </row>
    <row r="102" spans="2:8" ht="14.5" customHeight="1">
      <c r="B102" s="76">
        <v>2</v>
      </c>
      <c r="C102" s="72" t="s">
        <v>203</v>
      </c>
      <c r="D102" s="73" t="s">
        <v>1449</v>
      </c>
      <c r="F102" s="76">
        <v>2</v>
      </c>
      <c r="G102" s="72" t="s">
        <v>277</v>
      </c>
      <c r="H102" s="73" t="s">
        <v>1452</v>
      </c>
    </row>
    <row r="103" spans="2:8" ht="14.5" customHeight="1">
      <c r="B103" s="76">
        <v>3</v>
      </c>
      <c r="C103" s="72" t="s">
        <v>250</v>
      </c>
      <c r="D103" s="73" t="s">
        <v>1450</v>
      </c>
      <c r="F103" s="76">
        <v>3</v>
      </c>
      <c r="G103" s="72" t="s">
        <v>210</v>
      </c>
      <c r="H103" s="73" t="s">
        <v>1453</v>
      </c>
    </row>
    <row r="104" spans="2:8" ht="14.5" customHeight="1">
      <c r="B104" s="76">
        <v>4</v>
      </c>
      <c r="C104" s="72" t="s">
        <v>211</v>
      </c>
      <c r="D104" s="73" t="s">
        <v>1457</v>
      </c>
      <c r="F104" s="76">
        <v>4</v>
      </c>
      <c r="G104" s="72" t="s">
        <v>199</v>
      </c>
      <c r="H104" s="73" t="s">
        <v>1454</v>
      </c>
    </row>
    <row r="105" spans="2:8" ht="14.5" customHeight="1">
      <c r="B105" s="76">
        <v>5</v>
      </c>
      <c r="C105" s="72" t="s">
        <v>212</v>
      </c>
      <c r="D105" s="73" t="s">
        <v>1464</v>
      </c>
      <c r="F105" s="76">
        <v>5</v>
      </c>
      <c r="G105" s="72" t="s">
        <v>197</v>
      </c>
      <c r="H105" s="73" t="s">
        <v>1455</v>
      </c>
    </row>
    <row r="106" spans="2:8" ht="14.5" customHeight="1">
      <c r="B106" s="76">
        <v>6</v>
      </c>
      <c r="C106" s="72" t="s">
        <v>1273</v>
      </c>
      <c r="D106" s="73" t="s">
        <v>1466</v>
      </c>
      <c r="F106" s="76">
        <v>6</v>
      </c>
      <c r="G106" s="72"/>
      <c r="H106" s="73"/>
    </row>
    <row r="107" spans="2:8" ht="14.5" customHeight="1">
      <c r="B107" s="76">
        <v>7</v>
      </c>
      <c r="C107" s="72"/>
      <c r="D107" s="73"/>
      <c r="F107" s="76">
        <v>7</v>
      </c>
      <c r="G107" s="72"/>
      <c r="H107" s="73"/>
    </row>
    <row r="108" spans="2:8" ht="14.5" customHeight="1">
      <c r="B108" s="76">
        <v>8</v>
      </c>
      <c r="C108" s="72"/>
      <c r="D108" s="73"/>
      <c r="F108" s="76">
        <v>8</v>
      </c>
      <c r="G108" s="72"/>
      <c r="H108" s="73"/>
    </row>
    <row r="109" spans="2:8" ht="14.5" customHeight="1">
      <c r="B109" s="76">
        <v>9</v>
      </c>
      <c r="C109" s="72"/>
      <c r="D109" s="73"/>
      <c r="F109" s="76">
        <v>9</v>
      </c>
      <c r="G109" s="72"/>
      <c r="H109" s="73"/>
    </row>
    <row r="110" spans="2:8" ht="14.5" customHeight="1">
      <c r="B110" s="76">
        <v>10</v>
      </c>
      <c r="C110" s="70"/>
      <c r="D110" s="71"/>
      <c r="F110" s="76">
        <v>10</v>
      </c>
      <c r="G110" s="70"/>
      <c r="H110" s="71"/>
    </row>
    <row r="111" spans="2:8" ht="14.5" customHeight="1">
      <c r="B111" s="76">
        <v>11</v>
      </c>
      <c r="C111" s="70"/>
      <c r="D111" s="71"/>
      <c r="F111" s="76">
        <v>11</v>
      </c>
      <c r="G111" s="70"/>
      <c r="H111" s="71"/>
    </row>
    <row r="112" spans="2:8" ht="14.5" customHeight="1">
      <c r="B112" s="76">
        <v>12</v>
      </c>
      <c r="C112" s="70"/>
      <c r="D112" s="71"/>
      <c r="F112" s="76">
        <v>12</v>
      </c>
      <c r="G112" s="70"/>
      <c r="H112" s="71"/>
    </row>
    <row r="113" spans="2:8" ht="14.5" customHeight="1">
      <c r="B113" s="76">
        <v>13</v>
      </c>
      <c r="C113" s="70"/>
      <c r="D113" s="71"/>
      <c r="F113" s="76">
        <v>13</v>
      </c>
      <c r="G113" s="70"/>
      <c r="H113" s="71"/>
    </row>
    <row r="114" spans="2:8" ht="14.5" customHeight="1">
      <c r="B114" s="76">
        <v>14</v>
      </c>
      <c r="C114" s="70"/>
      <c r="D114" s="71"/>
      <c r="F114" s="76">
        <v>14</v>
      </c>
      <c r="G114" s="70"/>
      <c r="H114" s="71"/>
    </row>
    <row r="115" spans="2:8" ht="14.5" customHeight="1">
      <c r="B115" s="76">
        <v>15</v>
      </c>
      <c r="C115" s="70"/>
      <c r="D115" s="71"/>
      <c r="F115" s="76">
        <v>15</v>
      </c>
      <c r="G115" s="70"/>
      <c r="H115" s="71"/>
    </row>
    <row r="116" spans="2:8" ht="14.5" customHeight="1">
      <c r="B116" s="76">
        <v>16</v>
      </c>
      <c r="C116" s="70"/>
      <c r="D116" s="71"/>
      <c r="F116" s="76">
        <v>16</v>
      </c>
      <c r="G116" s="70"/>
      <c r="H116" s="71"/>
    </row>
    <row r="117" spans="2:8" ht="14.5" customHeight="1">
      <c r="B117" s="76">
        <v>17</v>
      </c>
      <c r="C117" s="72"/>
      <c r="D117" s="73"/>
      <c r="F117" s="76">
        <v>17</v>
      </c>
      <c r="G117" s="72"/>
      <c r="H117" s="73"/>
    </row>
    <row r="118" spans="2:8" ht="14.5" customHeight="1">
      <c r="B118" s="76">
        <v>18</v>
      </c>
      <c r="C118" s="72"/>
      <c r="D118" s="73"/>
      <c r="F118" s="76">
        <v>18</v>
      </c>
      <c r="G118" s="72"/>
      <c r="H118" s="73"/>
    </row>
    <row r="119" spans="2:8" ht="14.5" customHeight="1">
      <c r="B119" s="76">
        <v>19</v>
      </c>
      <c r="C119" s="72"/>
      <c r="D119" s="73"/>
      <c r="F119" s="76">
        <v>19</v>
      </c>
      <c r="G119" s="72"/>
      <c r="H119" s="73"/>
    </row>
    <row r="120" spans="2:8" ht="14.5" customHeight="1">
      <c r="B120" s="76">
        <v>20</v>
      </c>
      <c r="C120" s="72"/>
      <c r="D120" s="73"/>
      <c r="F120" s="76">
        <v>20</v>
      </c>
      <c r="G120" s="72"/>
      <c r="H120" s="73"/>
    </row>
    <row r="121" spans="2:8" ht="14.5" customHeight="1">
      <c r="B121" s="76">
        <v>21</v>
      </c>
      <c r="C121" s="72"/>
      <c r="D121" s="73"/>
      <c r="F121" s="76">
        <v>21</v>
      </c>
      <c r="G121" s="72"/>
      <c r="H121" s="73"/>
    </row>
    <row r="122" spans="2:8" ht="14.5" customHeight="1">
      <c r="B122" s="76">
        <v>22</v>
      </c>
      <c r="C122" s="72"/>
      <c r="D122" s="73"/>
      <c r="F122" s="76">
        <v>22</v>
      </c>
      <c r="G122" s="72"/>
      <c r="H122" s="73"/>
    </row>
    <row r="123" spans="2:8" ht="14.5" customHeight="1" thickBot="1"/>
    <row r="124" spans="2:8" ht="19" thickBot="1">
      <c r="B124" s="61"/>
      <c r="C124" s="62" t="s">
        <v>1501</v>
      </c>
      <c r="D124" s="63"/>
      <c r="F124" s="61"/>
      <c r="G124" s="62" t="s">
        <v>1502</v>
      </c>
      <c r="H124" s="63"/>
    </row>
    <row r="125" spans="2:8" ht="16" thickBot="1">
      <c r="B125" s="65" t="s">
        <v>555</v>
      </c>
      <c r="C125" s="66" t="s">
        <v>21</v>
      </c>
      <c r="D125" s="68" t="s">
        <v>194</v>
      </c>
      <c r="F125" s="65" t="s">
        <v>555</v>
      </c>
      <c r="G125" s="66" t="s">
        <v>21</v>
      </c>
      <c r="H125" s="68" t="s">
        <v>194</v>
      </c>
    </row>
    <row r="126" spans="2:8" ht="14.5" customHeight="1">
      <c r="B126" s="69">
        <v>1</v>
      </c>
      <c r="C126" s="70" t="s">
        <v>216</v>
      </c>
      <c r="D126" s="71" t="s">
        <v>1456</v>
      </c>
      <c r="F126" s="69">
        <v>1</v>
      </c>
      <c r="G126" s="72" t="s">
        <v>215</v>
      </c>
      <c r="H126" s="73" t="s">
        <v>1459</v>
      </c>
    </row>
    <row r="127" spans="2:8" ht="14.5" customHeight="1">
      <c r="B127" s="76">
        <v>2</v>
      </c>
      <c r="C127" s="72" t="s">
        <v>315</v>
      </c>
      <c r="D127" s="73" t="s">
        <v>1458</v>
      </c>
      <c r="F127" s="76">
        <v>2</v>
      </c>
      <c r="G127" s="72" t="s">
        <v>325</v>
      </c>
      <c r="H127" s="73" t="s">
        <v>1461</v>
      </c>
    </row>
    <row r="128" spans="2:8" ht="14.5" customHeight="1">
      <c r="B128" s="76">
        <v>3</v>
      </c>
      <c r="C128" s="72" t="s">
        <v>589</v>
      </c>
      <c r="D128" s="73" t="s">
        <v>1460</v>
      </c>
      <c r="F128" s="76">
        <v>3</v>
      </c>
      <c r="G128" s="72" t="s">
        <v>335</v>
      </c>
      <c r="H128" s="73" t="s">
        <v>1462</v>
      </c>
    </row>
    <row r="129" spans="2:8" ht="14.5" customHeight="1">
      <c r="B129" s="76">
        <v>4</v>
      </c>
      <c r="C129" s="72"/>
      <c r="D129" s="73"/>
      <c r="F129" s="76">
        <v>4</v>
      </c>
      <c r="G129" s="72" t="s">
        <v>329</v>
      </c>
      <c r="H129" s="73" t="s">
        <v>1465</v>
      </c>
    </row>
    <row r="130" spans="2:8" ht="14.5" customHeight="1">
      <c r="B130" s="76">
        <v>5</v>
      </c>
      <c r="C130" s="72"/>
      <c r="D130" s="73"/>
      <c r="F130" s="76">
        <v>5</v>
      </c>
      <c r="G130" s="72"/>
      <c r="H130" s="73"/>
    </row>
    <row r="131" spans="2:8" ht="14.5" customHeight="1">
      <c r="B131" s="76">
        <v>6</v>
      </c>
      <c r="C131" s="72"/>
      <c r="D131" s="73"/>
      <c r="F131" s="76">
        <v>6</v>
      </c>
      <c r="G131" s="72"/>
      <c r="H131" s="73"/>
    </row>
    <row r="132" spans="2:8" ht="14.5" customHeight="1">
      <c r="B132" s="76">
        <v>7</v>
      </c>
      <c r="C132" s="72"/>
      <c r="D132" s="73"/>
      <c r="F132" s="76">
        <v>7</v>
      </c>
      <c r="G132" s="72"/>
      <c r="H132" s="73"/>
    </row>
    <row r="133" spans="2:8" ht="14.5" customHeight="1">
      <c r="B133" s="76">
        <v>8</v>
      </c>
      <c r="C133" s="72"/>
      <c r="D133" s="73"/>
      <c r="F133" s="76">
        <v>8</v>
      </c>
      <c r="G133" s="72"/>
      <c r="H133" s="73"/>
    </row>
    <row r="134" spans="2:8" ht="14.5" customHeight="1">
      <c r="B134" s="76">
        <v>9</v>
      </c>
      <c r="C134" s="72"/>
      <c r="D134" s="73"/>
      <c r="F134" s="76">
        <v>9</v>
      </c>
      <c r="G134" s="72"/>
      <c r="H134" s="73"/>
    </row>
    <row r="135" spans="2:8" ht="14.5" customHeight="1">
      <c r="B135" s="76">
        <v>10</v>
      </c>
      <c r="C135" s="72"/>
      <c r="D135" s="73"/>
      <c r="F135" s="76">
        <v>10</v>
      </c>
      <c r="G135" s="72"/>
      <c r="H135" s="73"/>
    </row>
    <row r="136" spans="2:8" ht="14.5" customHeight="1">
      <c r="B136" s="76">
        <v>11</v>
      </c>
      <c r="C136" s="72"/>
      <c r="D136" s="73"/>
      <c r="F136" s="76">
        <v>11</v>
      </c>
      <c r="G136" s="72"/>
      <c r="H136" s="73"/>
    </row>
    <row r="137" spans="2:8" ht="14.5" customHeight="1">
      <c r="B137" s="76">
        <v>12</v>
      </c>
      <c r="C137" s="72"/>
      <c r="D137" s="73"/>
      <c r="F137" s="76">
        <v>12</v>
      </c>
      <c r="G137" s="72"/>
      <c r="H137" s="73"/>
    </row>
    <row r="138" spans="2:8" ht="14.5" customHeight="1">
      <c r="B138" s="76">
        <v>13</v>
      </c>
      <c r="C138" s="72"/>
      <c r="D138" s="73"/>
      <c r="F138" s="76">
        <v>13</v>
      </c>
      <c r="G138" s="72"/>
      <c r="H138" s="73"/>
    </row>
    <row r="139" spans="2:8" ht="14.5" customHeight="1">
      <c r="B139" s="76">
        <v>14</v>
      </c>
      <c r="C139" s="72"/>
      <c r="D139" s="73"/>
      <c r="F139" s="76">
        <v>14</v>
      </c>
      <c r="G139" s="72"/>
      <c r="H139" s="73"/>
    </row>
    <row r="140" spans="2:8" ht="14.5" customHeight="1">
      <c r="B140" s="76">
        <v>15</v>
      </c>
      <c r="C140" s="72"/>
      <c r="D140" s="73"/>
      <c r="F140" s="76">
        <v>15</v>
      </c>
      <c r="G140" s="72"/>
      <c r="H140" s="73"/>
    </row>
    <row r="141" spans="2:8" ht="14.5" customHeight="1">
      <c r="B141" s="76">
        <v>16</v>
      </c>
      <c r="C141" s="70"/>
      <c r="D141" s="71"/>
      <c r="F141" s="76">
        <v>16</v>
      </c>
      <c r="G141" s="70"/>
      <c r="H141" s="71"/>
    </row>
    <row r="142" spans="2:8" ht="14.5" customHeight="1">
      <c r="B142" s="76">
        <v>17</v>
      </c>
      <c r="C142" s="72"/>
      <c r="D142" s="73"/>
      <c r="F142" s="76">
        <v>17</v>
      </c>
      <c r="G142" s="72"/>
      <c r="H142" s="73"/>
    </row>
    <row r="143" spans="2:8" ht="14.5" customHeight="1">
      <c r="B143" s="76">
        <v>18</v>
      </c>
      <c r="C143" s="72"/>
      <c r="D143" s="73"/>
      <c r="F143" s="76">
        <v>18</v>
      </c>
      <c r="G143" s="72"/>
      <c r="H143" s="73"/>
    </row>
    <row r="144" spans="2:8" ht="14.5" customHeight="1">
      <c r="B144" s="76">
        <v>19</v>
      </c>
      <c r="C144" s="72"/>
      <c r="D144" s="73"/>
      <c r="F144" s="76">
        <v>19</v>
      </c>
      <c r="G144" s="72"/>
      <c r="H144" s="73"/>
    </row>
    <row r="145" spans="2:8" ht="14.5" customHeight="1">
      <c r="B145" s="76">
        <v>20</v>
      </c>
      <c r="C145" s="72"/>
      <c r="D145" s="73"/>
      <c r="F145" s="76">
        <v>20</v>
      </c>
      <c r="G145" s="72"/>
      <c r="H145" s="73"/>
    </row>
    <row r="146" spans="2:8" ht="14.5" customHeight="1">
      <c r="B146" s="76">
        <v>21</v>
      </c>
      <c r="C146" s="72"/>
      <c r="D146" s="73"/>
      <c r="F146" s="76">
        <v>21</v>
      </c>
      <c r="G146" s="72"/>
      <c r="H146" s="73"/>
    </row>
    <row r="147" spans="2:8" ht="14.5" customHeight="1" thickBot="1"/>
    <row r="148" spans="2:8" ht="19" thickBot="1">
      <c r="B148" s="61"/>
      <c r="C148" s="62" t="s">
        <v>1503</v>
      </c>
      <c r="D148" s="63"/>
      <c r="F148" s="61"/>
      <c r="G148" s="62" t="s">
        <v>1504</v>
      </c>
      <c r="H148" s="63"/>
    </row>
    <row r="149" spans="2:8" ht="16" thickBot="1">
      <c r="B149" s="65" t="s">
        <v>555</v>
      </c>
      <c r="C149" s="66" t="s">
        <v>21</v>
      </c>
      <c r="D149" s="68" t="s">
        <v>194</v>
      </c>
      <c r="F149" s="65" t="s">
        <v>555</v>
      </c>
      <c r="G149" s="66" t="s">
        <v>21</v>
      </c>
      <c r="H149" s="68" t="s">
        <v>194</v>
      </c>
    </row>
    <row r="150" spans="2:8" ht="14.5" customHeight="1">
      <c r="B150" s="69">
        <v>1</v>
      </c>
      <c r="C150" s="70"/>
      <c r="D150" s="71"/>
      <c r="F150" s="69">
        <v>1</v>
      </c>
      <c r="G150" s="70"/>
      <c r="H150" s="71"/>
    </row>
    <row r="151" spans="2:8" ht="14.5" customHeight="1">
      <c r="B151" s="76">
        <v>2</v>
      </c>
      <c r="C151" s="72"/>
      <c r="D151" s="73"/>
      <c r="F151" s="76">
        <v>2</v>
      </c>
      <c r="G151" s="72"/>
      <c r="H151" s="73"/>
    </row>
    <row r="152" spans="2:8" ht="14.5" customHeight="1">
      <c r="B152" s="76">
        <v>3</v>
      </c>
      <c r="C152" s="72"/>
      <c r="D152" s="73"/>
      <c r="F152" s="76">
        <v>3</v>
      </c>
      <c r="G152" s="72"/>
      <c r="H152" s="73"/>
    </row>
    <row r="153" spans="2:8" ht="14.5" customHeight="1">
      <c r="B153" s="76">
        <v>4</v>
      </c>
      <c r="C153" s="72"/>
      <c r="D153" s="73"/>
      <c r="F153" s="76">
        <v>4</v>
      </c>
      <c r="G153" s="72"/>
      <c r="H153" s="73"/>
    </row>
    <row r="154" spans="2:8" ht="14.5" customHeight="1">
      <c r="B154" s="76">
        <v>5</v>
      </c>
      <c r="C154" s="72"/>
      <c r="D154" s="73"/>
      <c r="F154" s="76">
        <v>5</v>
      </c>
      <c r="G154" s="72"/>
      <c r="H154" s="73"/>
    </row>
    <row r="155" spans="2:8" ht="14.5" customHeight="1">
      <c r="B155" s="76">
        <v>6</v>
      </c>
      <c r="C155" s="72"/>
      <c r="D155" s="73"/>
      <c r="F155" s="76">
        <v>6</v>
      </c>
      <c r="G155" s="72"/>
      <c r="H155" s="73"/>
    </row>
    <row r="156" spans="2:8" ht="14.5" customHeight="1">
      <c r="B156" s="76">
        <v>7</v>
      </c>
      <c r="C156" s="72"/>
      <c r="D156" s="73"/>
      <c r="F156" s="76">
        <v>7</v>
      </c>
      <c r="G156" s="72"/>
      <c r="H156" s="73"/>
    </row>
    <row r="157" spans="2:8" ht="14.5" customHeight="1">
      <c r="B157" s="76">
        <v>8</v>
      </c>
      <c r="C157" s="72"/>
      <c r="D157" s="73"/>
      <c r="F157" s="76">
        <v>8</v>
      </c>
      <c r="G157" s="72"/>
      <c r="H157" s="73"/>
    </row>
    <row r="158" spans="2:8" ht="14.5" customHeight="1">
      <c r="B158" s="76">
        <v>9</v>
      </c>
      <c r="C158" s="72"/>
      <c r="D158" s="73"/>
      <c r="F158" s="76">
        <v>9</v>
      </c>
      <c r="G158" s="72"/>
      <c r="H158" s="73"/>
    </row>
    <row r="159" spans="2:8" ht="14.5" customHeight="1">
      <c r="B159" s="76">
        <v>10</v>
      </c>
      <c r="C159" s="72"/>
      <c r="D159" s="73"/>
      <c r="F159" s="76">
        <v>10</v>
      </c>
      <c r="G159" s="72"/>
      <c r="H159" s="73"/>
    </row>
    <row r="160" spans="2:8" ht="14.5" customHeight="1">
      <c r="B160" s="76">
        <v>11</v>
      </c>
      <c r="C160" s="72"/>
      <c r="D160" s="73"/>
      <c r="F160" s="76">
        <v>11</v>
      </c>
      <c r="G160" s="72"/>
      <c r="H160" s="73"/>
    </row>
    <row r="161" spans="2:8" ht="14.5" customHeight="1">
      <c r="B161" s="76">
        <v>12</v>
      </c>
      <c r="C161" s="72"/>
      <c r="D161" s="73"/>
      <c r="F161" s="76">
        <v>12</v>
      </c>
      <c r="G161" s="72"/>
      <c r="H161" s="73"/>
    </row>
    <row r="162" spans="2:8" ht="14.5" customHeight="1">
      <c r="B162" s="76">
        <v>13</v>
      </c>
      <c r="C162" s="72"/>
      <c r="D162" s="73"/>
      <c r="F162" s="76">
        <v>13</v>
      </c>
      <c r="G162" s="72"/>
      <c r="H162" s="73"/>
    </row>
    <row r="163" spans="2:8" ht="14.5" customHeight="1">
      <c r="B163" s="76">
        <v>14</v>
      </c>
      <c r="C163" s="72"/>
      <c r="D163" s="73"/>
      <c r="F163" s="76">
        <v>14</v>
      </c>
      <c r="G163" s="72"/>
      <c r="H163" s="73"/>
    </row>
    <row r="164" spans="2:8" ht="14.5" customHeight="1">
      <c r="B164" s="76">
        <v>15</v>
      </c>
      <c r="C164" s="72"/>
      <c r="D164" s="73"/>
      <c r="F164" s="76">
        <v>15</v>
      </c>
      <c r="G164" s="72"/>
      <c r="H164" s="73"/>
    </row>
    <row r="165" spans="2:8" ht="14.5" customHeight="1">
      <c r="B165" s="76">
        <v>16</v>
      </c>
      <c r="C165" s="72"/>
      <c r="D165" s="73"/>
      <c r="F165" s="76">
        <v>16</v>
      </c>
      <c r="G165" s="72"/>
      <c r="H165" s="73"/>
    </row>
    <row r="166" spans="2:8" ht="14.5" customHeight="1">
      <c r="B166" s="76">
        <v>17</v>
      </c>
      <c r="C166" s="72"/>
      <c r="D166" s="73"/>
      <c r="F166" s="76">
        <v>17</v>
      </c>
      <c r="G166" s="72"/>
      <c r="H166" s="73"/>
    </row>
    <row r="167" spans="2:8" ht="14.5" customHeight="1">
      <c r="B167" s="76">
        <v>18</v>
      </c>
      <c r="C167" s="72"/>
      <c r="D167" s="73"/>
      <c r="F167" s="76">
        <v>18</v>
      </c>
      <c r="G167" s="72"/>
      <c r="H167" s="73"/>
    </row>
    <row r="168" spans="2:8" ht="14.5" customHeight="1">
      <c r="B168" s="76">
        <v>19</v>
      </c>
      <c r="C168" s="72"/>
      <c r="D168" s="73"/>
      <c r="F168" s="76">
        <v>19</v>
      </c>
      <c r="G168" s="72"/>
      <c r="H168" s="73"/>
    </row>
    <row r="169" spans="2:8" ht="14.5" customHeight="1">
      <c r="B169" s="76">
        <v>20</v>
      </c>
      <c r="C169" s="72"/>
      <c r="D169" s="73"/>
      <c r="F169" s="76">
        <v>20</v>
      </c>
      <c r="G169" s="72"/>
      <c r="H169" s="73"/>
    </row>
    <row r="170" spans="2:8" ht="14.5" customHeight="1">
      <c r="B170" s="76">
        <v>21</v>
      </c>
      <c r="C170" s="72"/>
      <c r="D170" s="73"/>
      <c r="F170" s="76">
        <v>21</v>
      </c>
      <c r="G170" s="72"/>
      <c r="H170" s="73"/>
    </row>
    <row r="171" spans="2:8" ht="14.5" customHeight="1">
      <c r="B171" s="76">
        <v>22</v>
      </c>
      <c r="C171" s="72"/>
      <c r="D171" s="73"/>
      <c r="F171" s="76">
        <v>22</v>
      </c>
      <c r="G171" s="72"/>
      <c r="H171" s="73"/>
    </row>
    <row r="172" spans="2:8" ht="14.5" customHeight="1" thickBot="1"/>
    <row r="173" spans="2:8" ht="19" thickBot="1">
      <c r="B173" s="61"/>
      <c r="C173" s="62" t="s">
        <v>1505</v>
      </c>
      <c r="D173" s="63"/>
      <c r="F173" s="61"/>
      <c r="G173" s="62" t="s">
        <v>670</v>
      </c>
      <c r="H173" s="63"/>
    </row>
    <row r="174" spans="2:8" ht="16" thickBot="1">
      <c r="B174" s="65" t="s">
        <v>555</v>
      </c>
      <c r="C174" s="66" t="s">
        <v>21</v>
      </c>
      <c r="D174" s="68" t="s">
        <v>194</v>
      </c>
      <c r="F174" s="65" t="s">
        <v>555</v>
      </c>
      <c r="G174" s="66" t="s">
        <v>21</v>
      </c>
      <c r="H174" s="68" t="s">
        <v>194</v>
      </c>
    </row>
    <row r="175" spans="2:8" ht="14.5" customHeight="1">
      <c r="B175" s="69">
        <v>1</v>
      </c>
      <c r="C175" s="70" t="s">
        <v>379</v>
      </c>
      <c r="D175" s="71" t="s">
        <v>1467</v>
      </c>
      <c r="F175" s="69">
        <v>1</v>
      </c>
      <c r="G175" s="70"/>
      <c r="H175" s="71"/>
    </row>
    <row r="176" spans="2:8" ht="14.5" customHeight="1">
      <c r="B176" s="76">
        <v>2</v>
      </c>
      <c r="C176" s="72" t="s">
        <v>381</v>
      </c>
      <c r="D176" s="73" t="s">
        <v>1468</v>
      </c>
      <c r="F176" s="76">
        <v>2</v>
      </c>
      <c r="G176" s="72"/>
      <c r="H176" s="73"/>
    </row>
    <row r="177" spans="2:8" ht="14.5" customHeight="1">
      <c r="B177" s="76">
        <v>3</v>
      </c>
      <c r="C177" s="72" t="s">
        <v>223</v>
      </c>
      <c r="D177" s="73" t="s">
        <v>1469</v>
      </c>
      <c r="F177" s="76">
        <v>3</v>
      </c>
      <c r="G177" s="72"/>
      <c r="H177" s="73"/>
    </row>
    <row r="178" spans="2:8" ht="14.5" customHeight="1">
      <c r="B178" s="76">
        <v>4</v>
      </c>
      <c r="C178" s="72" t="s">
        <v>392</v>
      </c>
      <c r="D178" s="159" t="s">
        <v>1471</v>
      </c>
      <c r="F178" s="76">
        <v>4</v>
      </c>
      <c r="G178" s="72"/>
      <c r="H178" s="73"/>
    </row>
    <row r="179" spans="2:8" ht="14.5" customHeight="1">
      <c r="B179" s="76">
        <v>5</v>
      </c>
      <c r="C179" s="72"/>
      <c r="D179" s="73"/>
      <c r="F179" s="76">
        <v>5</v>
      </c>
      <c r="G179" s="72"/>
      <c r="H179" s="73"/>
    </row>
    <row r="180" spans="2:8" ht="14.5" customHeight="1">
      <c r="B180" s="76">
        <v>6</v>
      </c>
      <c r="C180" s="72"/>
      <c r="D180" s="73"/>
      <c r="F180" s="76">
        <v>6</v>
      </c>
      <c r="G180" s="72"/>
      <c r="H180" s="73"/>
    </row>
    <row r="181" spans="2:8" ht="14.5" customHeight="1">
      <c r="B181" s="76">
        <v>7</v>
      </c>
      <c r="C181" s="72"/>
      <c r="D181" s="73"/>
      <c r="F181" s="76">
        <v>7</v>
      </c>
      <c r="G181" s="72"/>
      <c r="H181" s="73"/>
    </row>
    <row r="182" spans="2:8" ht="14.5" customHeight="1">
      <c r="B182" s="76">
        <v>8</v>
      </c>
      <c r="C182" s="72"/>
      <c r="D182" s="73"/>
      <c r="F182" s="76">
        <v>8</v>
      </c>
      <c r="G182" s="72"/>
      <c r="H182" s="73"/>
    </row>
    <row r="183" spans="2:8" ht="14.5" customHeight="1">
      <c r="B183" s="76">
        <v>9</v>
      </c>
      <c r="C183" s="72"/>
      <c r="D183" s="73"/>
      <c r="F183" s="76">
        <v>9</v>
      </c>
      <c r="G183" s="72"/>
      <c r="H183" s="73"/>
    </row>
    <row r="184" spans="2:8" ht="14.5" customHeight="1">
      <c r="B184" s="76">
        <v>10</v>
      </c>
      <c r="C184" s="72"/>
      <c r="D184" s="73"/>
      <c r="F184" s="76">
        <v>10</v>
      </c>
      <c r="G184" s="72"/>
      <c r="H184" s="73"/>
    </row>
    <row r="185" spans="2:8" ht="14.5" customHeight="1">
      <c r="B185" s="76">
        <v>11</v>
      </c>
      <c r="C185" s="72"/>
      <c r="D185" s="73"/>
      <c r="F185" s="76">
        <v>11</v>
      </c>
      <c r="G185" s="72"/>
      <c r="H185" s="73"/>
    </row>
    <row r="186" spans="2:8" ht="14.5" customHeight="1">
      <c r="B186" s="76">
        <v>12</v>
      </c>
      <c r="C186" s="72"/>
      <c r="D186" s="73"/>
      <c r="F186" s="76">
        <v>12</v>
      </c>
      <c r="G186" s="72"/>
      <c r="H186" s="73"/>
    </row>
    <row r="187" spans="2:8" ht="14.5" customHeight="1">
      <c r="B187" s="76">
        <v>13</v>
      </c>
      <c r="C187" s="72"/>
      <c r="D187" s="73"/>
      <c r="F187" s="76">
        <v>13</v>
      </c>
      <c r="G187" s="72"/>
      <c r="H187" s="73"/>
    </row>
    <row r="188" spans="2:8" ht="14.5" customHeight="1">
      <c r="B188" s="76">
        <v>14</v>
      </c>
      <c r="C188" s="72"/>
      <c r="D188" s="73"/>
      <c r="F188" s="76">
        <v>14</v>
      </c>
      <c r="G188" s="72"/>
      <c r="H188" s="73"/>
    </row>
    <row r="189" spans="2:8" ht="14.5" customHeight="1">
      <c r="B189" s="76">
        <v>15</v>
      </c>
      <c r="C189" s="72"/>
      <c r="D189" s="73"/>
      <c r="F189" s="76">
        <v>15</v>
      </c>
      <c r="G189" s="72"/>
      <c r="H189" s="73"/>
    </row>
    <row r="190" spans="2:8" ht="14.5" customHeight="1">
      <c r="B190" s="76">
        <v>16</v>
      </c>
      <c r="C190" s="72"/>
      <c r="D190" s="73"/>
      <c r="F190" s="76">
        <v>16</v>
      </c>
      <c r="G190" s="72"/>
      <c r="H190" s="73"/>
    </row>
    <row r="191" spans="2:8" ht="14.5" customHeight="1">
      <c r="B191" s="76">
        <v>17</v>
      </c>
      <c r="C191" s="72"/>
      <c r="D191" s="73"/>
      <c r="F191" s="76">
        <v>17</v>
      </c>
      <c r="G191" s="72"/>
      <c r="H191" s="73"/>
    </row>
    <row r="192" spans="2:8" ht="14.5" customHeight="1">
      <c r="B192" s="76">
        <v>18</v>
      </c>
      <c r="C192" s="72"/>
      <c r="D192" s="73"/>
      <c r="F192" s="76">
        <v>18</v>
      </c>
      <c r="G192" s="72"/>
      <c r="H192" s="73"/>
    </row>
    <row r="193" spans="2:8" ht="14.5" customHeight="1">
      <c r="B193" s="76">
        <v>19</v>
      </c>
      <c r="C193" s="72"/>
      <c r="D193" s="73"/>
      <c r="F193" s="76">
        <v>19</v>
      </c>
      <c r="G193" s="72"/>
      <c r="H193" s="73"/>
    </row>
    <row r="194" spans="2:8" ht="14.5" customHeight="1">
      <c r="B194" s="76">
        <v>20</v>
      </c>
      <c r="C194" s="72"/>
      <c r="D194" s="73"/>
      <c r="F194" s="76">
        <v>20</v>
      </c>
      <c r="G194" s="72"/>
      <c r="H194" s="73"/>
    </row>
    <row r="195" spans="2:8" ht="14.5" customHeight="1">
      <c r="B195" s="76">
        <v>21</v>
      </c>
      <c r="C195" s="70"/>
      <c r="D195" s="71"/>
      <c r="F195" s="76">
        <v>21</v>
      </c>
      <c r="G195" s="70"/>
      <c r="H195" s="71"/>
    </row>
    <row r="196" spans="2:8" ht="14.5" customHeight="1" thickBot="1"/>
    <row r="197" spans="2:8" ht="19" thickBot="1">
      <c r="B197" s="61"/>
      <c r="C197" s="62" t="s">
        <v>1492</v>
      </c>
      <c r="D197" s="63"/>
      <c r="F197" s="61"/>
      <c r="G197" s="62" t="s">
        <v>1506</v>
      </c>
      <c r="H197" s="63"/>
    </row>
    <row r="198" spans="2:8" ht="16" thickBot="1">
      <c r="B198" s="65" t="s">
        <v>555</v>
      </c>
      <c r="C198" s="66" t="s">
        <v>21</v>
      </c>
      <c r="D198" s="68" t="s">
        <v>194</v>
      </c>
      <c r="F198" s="65" t="s">
        <v>555</v>
      </c>
      <c r="G198" s="66" t="s">
        <v>21</v>
      </c>
      <c r="H198" s="68" t="s">
        <v>194</v>
      </c>
    </row>
    <row r="199" spans="2:8" ht="14.5" customHeight="1">
      <c r="B199" s="69">
        <v>1</v>
      </c>
      <c r="C199" s="70" t="s">
        <v>422</v>
      </c>
      <c r="D199" s="71" t="s">
        <v>1470</v>
      </c>
      <c r="F199" s="69">
        <v>1</v>
      </c>
      <c r="G199" s="70" t="s">
        <v>517</v>
      </c>
      <c r="H199" s="71" t="s">
        <v>1473</v>
      </c>
    </row>
    <row r="200" spans="2:8" ht="14.5" customHeight="1">
      <c r="B200" s="76">
        <v>2</v>
      </c>
      <c r="C200" s="72" t="s">
        <v>233</v>
      </c>
      <c r="D200" s="73" t="s">
        <v>1472</v>
      </c>
      <c r="F200" s="76">
        <v>2</v>
      </c>
      <c r="G200" s="72" t="s">
        <v>229</v>
      </c>
      <c r="H200" s="73" t="s">
        <v>1475</v>
      </c>
    </row>
    <row r="201" spans="2:8" ht="14.5" customHeight="1">
      <c r="B201" s="76">
        <v>3</v>
      </c>
      <c r="C201" s="72" t="s">
        <v>598</v>
      </c>
      <c r="D201" s="73" t="s">
        <v>1474</v>
      </c>
      <c r="F201" s="76">
        <v>3</v>
      </c>
      <c r="G201" s="72" t="s">
        <v>531</v>
      </c>
      <c r="H201" s="73" t="s">
        <v>1477</v>
      </c>
    </row>
    <row r="202" spans="2:8" ht="14.5" customHeight="1">
      <c r="B202" s="76">
        <v>4</v>
      </c>
      <c r="C202" s="72" t="s">
        <v>1493</v>
      </c>
      <c r="D202" s="92" t="s">
        <v>1463</v>
      </c>
      <c r="F202" s="76">
        <v>4</v>
      </c>
      <c r="G202" s="72" t="s">
        <v>238</v>
      </c>
      <c r="H202" s="73" t="s">
        <v>1479</v>
      </c>
    </row>
    <row r="203" spans="2:8" ht="14.5" customHeight="1">
      <c r="B203" s="76">
        <v>5</v>
      </c>
      <c r="C203" s="72"/>
      <c r="D203" s="73"/>
      <c r="F203" s="76">
        <v>5</v>
      </c>
      <c r="G203" s="72"/>
      <c r="H203" s="73"/>
    </row>
    <row r="204" spans="2:8" ht="14.5" customHeight="1">
      <c r="B204" s="76">
        <v>6</v>
      </c>
      <c r="C204" s="72"/>
      <c r="D204" s="73"/>
      <c r="F204" s="76">
        <v>6</v>
      </c>
      <c r="G204" s="72"/>
      <c r="H204" s="73"/>
    </row>
    <row r="205" spans="2:8" ht="14.5" customHeight="1">
      <c r="B205" s="76">
        <v>7</v>
      </c>
      <c r="C205" s="72"/>
      <c r="D205" s="73"/>
      <c r="F205" s="76">
        <v>7</v>
      </c>
      <c r="G205" s="72"/>
      <c r="H205" s="73"/>
    </row>
    <row r="206" spans="2:8" ht="13" customHeight="1" thickBot="1">
      <c r="B206" s="76">
        <v>8</v>
      </c>
      <c r="C206" s="72"/>
      <c r="D206" s="73"/>
      <c r="F206" s="76">
        <v>8</v>
      </c>
      <c r="G206" s="72"/>
      <c r="H206" s="73"/>
    </row>
    <row r="207" spans="2:8" ht="19" customHeight="1" thickBot="1">
      <c r="B207" s="61"/>
      <c r="C207" s="62" t="s">
        <v>1494</v>
      </c>
      <c r="D207" s="63"/>
      <c r="F207" s="76">
        <v>9</v>
      </c>
      <c r="G207" s="72"/>
      <c r="H207" s="73"/>
    </row>
    <row r="208" spans="2:8" ht="14.5" customHeight="1" thickBot="1">
      <c r="B208" s="65" t="s">
        <v>555</v>
      </c>
      <c r="C208" s="66" t="s">
        <v>21</v>
      </c>
      <c r="D208" s="68" t="s">
        <v>194</v>
      </c>
      <c r="F208" s="69">
        <v>10</v>
      </c>
      <c r="G208" s="70"/>
      <c r="H208" s="71"/>
    </row>
    <row r="209" spans="2:8" ht="14.5" customHeight="1">
      <c r="B209" s="69">
        <v>1</v>
      </c>
      <c r="C209" s="70" t="s">
        <v>1423</v>
      </c>
      <c r="D209" s="71" t="s">
        <v>1476</v>
      </c>
      <c r="F209" s="76">
        <v>11</v>
      </c>
      <c r="G209" s="72"/>
      <c r="H209" s="73"/>
    </row>
    <row r="210" spans="2:8" ht="14.5" customHeight="1">
      <c r="B210" s="76">
        <v>2</v>
      </c>
      <c r="C210" s="72" t="s">
        <v>490</v>
      </c>
      <c r="D210" s="73" t="s">
        <v>1478</v>
      </c>
      <c r="F210" s="76">
        <v>12</v>
      </c>
      <c r="G210" s="72"/>
      <c r="H210" s="73"/>
    </row>
    <row r="211" spans="2:8" ht="14.5" customHeight="1">
      <c r="B211" s="76">
        <v>3</v>
      </c>
      <c r="C211" s="72" t="s">
        <v>1495</v>
      </c>
      <c r="D211" s="73" t="s">
        <v>1480</v>
      </c>
      <c r="F211" s="76">
        <v>13</v>
      </c>
      <c r="G211" s="72"/>
      <c r="H211" s="73"/>
    </row>
    <row r="212" spans="2:8" ht="14.5" customHeight="1">
      <c r="B212" s="76">
        <v>4</v>
      </c>
      <c r="C212" s="72" t="s">
        <v>1496</v>
      </c>
      <c r="D212" s="73" t="s">
        <v>1483</v>
      </c>
      <c r="F212" s="76">
        <v>14</v>
      </c>
      <c r="G212" s="72"/>
      <c r="H212" s="73"/>
    </row>
    <row r="213" spans="2:8" ht="14.5" customHeight="1">
      <c r="B213" s="76">
        <v>5</v>
      </c>
      <c r="C213" s="72" t="s">
        <v>1426</v>
      </c>
      <c r="D213" s="73" t="s">
        <v>1484</v>
      </c>
      <c r="F213" s="76">
        <v>15</v>
      </c>
      <c r="G213" s="72"/>
      <c r="H213" s="73"/>
    </row>
    <row r="214" spans="2:8" ht="14.5" customHeight="1">
      <c r="B214" s="76">
        <v>6</v>
      </c>
      <c r="C214" s="72"/>
      <c r="D214" s="73"/>
      <c r="F214" s="76">
        <v>16</v>
      </c>
      <c r="G214" s="72"/>
      <c r="H214" s="73"/>
    </row>
    <row r="215" spans="2:8" ht="14.5" customHeight="1">
      <c r="B215" s="76">
        <v>7</v>
      </c>
      <c r="C215" s="72"/>
      <c r="D215" s="73"/>
      <c r="F215" s="76">
        <v>17</v>
      </c>
      <c r="G215" s="72"/>
      <c r="H215" s="73"/>
    </row>
    <row r="216" spans="2:8" ht="14.5" customHeight="1">
      <c r="B216" s="76">
        <v>8</v>
      </c>
      <c r="C216" s="72"/>
      <c r="D216" s="73"/>
      <c r="F216" s="76">
        <v>18</v>
      </c>
      <c r="G216" s="72"/>
      <c r="H216" s="73"/>
    </row>
    <row r="217" spans="2:8" ht="14.5" customHeight="1">
      <c r="B217" s="76">
        <v>9</v>
      </c>
      <c r="C217" s="72"/>
      <c r="D217" s="73"/>
      <c r="F217" s="76">
        <v>19</v>
      </c>
      <c r="G217" s="72"/>
      <c r="H217" s="73"/>
    </row>
    <row r="218" spans="2:8" ht="14.5" customHeight="1">
      <c r="B218" s="76">
        <v>10</v>
      </c>
      <c r="C218" s="72"/>
      <c r="D218" s="73"/>
      <c r="F218" s="76">
        <v>20</v>
      </c>
      <c r="G218" s="72"/>
      <c r="H218" s="73"/>
    </row>
    <row r="219" spans="2:8" ht="14.5" customHeight="1" thickBot="1">
      <c r="B219" s="76">
        <v>11</v>
      </c>
      <c r="C219" s="72"/>
      <c r="D219" s="73"/>
    </row>
    <row r="220" spans="2:8" ht="19" thickBot="1">
      <c r="B220" s="61"/>
      <c r="C220" s="62" t="s">
        <v>1507</v>
      </c>
      <c r="D220" s="63"/>
      <c r="F220" s="61"/>
      <c r="G220" s="62" t="s">
        <v>673</v>
      </c>
      <c r="H220" s="63"/>
    </row>
    <row r="221" spans="2:8" ht="16" thickBot="1">
      <c r="B221" s="65" t="s">
        <v>555</v>
      </c>
      <c r="C221" s="66" t="s">
        <v>21</v>
      </c>
      <c r="D221" s="68" t="s">
        <v>194</v>
      </c>
      <c r="F221" s="65" t="s">
        <v>555</v>
      </c>
      <c r="G221" s="66" t="s">
        <v>21</v>
      </c>
      <c r="H221" s="68" t="s">
        <v>194</v>
      </c>
    </row>
    <row r="222" spans="2:8" ht="14.5" customHeight="1">
      <c r="B222" s="69">
        <v>1</v>
      </c>
      <c r="C222" s="70" t="s">
        <v>448</v>
      </c>
      <c r="D222" s="71" t="s">
        <v>1481</v>
      </c>
      <c r="F222" s="69">
        <v>1</v>
      </c>
      <c r="G222" s="70"/>
      <c r="H222" s="71"/>
    </row>
    <row r="223" spans="2:8" ht="14.5" customHeight="1">
      <c r="B223" s="76">
        <v>2</v>
      </c>
      <c r="C223" s="72" t="s">
        <v>460</v>
      </c>
      <c r="D223" s="73" t="s">
        <v>1482</v>
      </c>
      <c r="F223" s="76">
        <v>2</v>
      </c>
      <c r="G223" s="72"/>
      <c r="H223" s="73"/>
    </row>
    <row r="224" spans="2:8" ht="14.5" customHeight="1">
      <c r="B224" s="76">
        <v>3</v>
      </c>
      <c r="C224" s="72" t="s">
        <v>423</v>
      </c>
      <c r="D224" s="73" t="s">
        <v>1485</v>
      </c>
      <c r="F224" s="76">
        <v>3</v>
      </c>
      <c r="G224" s="72"/>
      <c r="H224" s="73"/>
    </row>
    <row r="225" spans="2:8" ht="14.5" customHeight="1">
      <c r="B225" s="76">
        <v>4</v>
      </c>
      <c r="C225" s="72" t="s">
        <v>415</v>
      </c>
      <c r="D225" s="73" t="s">
        <v>1486</v>
      </c>
      <c r="F225" s="76">
        <v>4</v>
      </c>
      <c r="G225" s="72"/>
      <c r="H225" s="73"/>
    </row>
    <row r="226" spans="2:8" ht="14.5" customHeight="1">
      <c r="B226" s="76">
        <v>5</v>
      </c>
      <c r="C226" s="72" t="s">
        <v>1218</v>
      </c>
      <c r="D226" s="73" t="s">
        <v>1487</v>
      </c>
      <c r="F226" s="76">
        <v>5</v>
      </c>
      <c r="G226" s="72"/>
      <c r="H226" s="73"/>
    </row>
    <row r="227" spans="2:8" ht="14.5" customHeight="1">
      <c r="B227" s="76">
        <v>6</v>
      </c>
      <c r="C227" s="72" t="s">
        <v>470</v>
      </c>
      <c r="D227" s="73" t="s">
        <v>1488</v>
      </c>
      <c r="F227" s="76">
        <v>6</v>
      </c>
      <c r="G227" s="72"/>
      <c r="H227" s="73"/>
    </row>
    <row r="228" spans="2:8" ht="14.5" customHeight="1">
      <c r="B228" s="76">
        <v>7</v>
      </c>
      <c r="C228" s="72" t="s">
        <v>436</v>
      </c>
      <c r="D228" s="73" t="s">
        <v>1489</v>
      </c>
      <c r="F228" s="76">
        <v>7</v>
      </c>
      <c r="G228" s="72"/>
      <c r="H228" s="73"/>
    </row>
    <row r="229" spans="2:8" ht="14.5" customHeight="1">
      <c r="B229" s="76">
        <v>8</v>
      </c>
      <c r="C229" s="72"/>
      <c r="D229" s="73"/>
      <c r="F229" s="76">
        <v>8</v>
      </c>
      <c r="G229" s="72"/>
      <c r="H229" s="73"/>
    </row>
    <row r="230" spans="2:8" ht="14.5" customHeight="1">
      <c r="B230" s="76">
        <v>9</v>
      </c>
      <c r="C230" s="72"/>
      <c r="D230" s="73"/>
      <c r="F230" s="76">
        <v>9</v>
      </c>
      <c r="G230" s="72"/>
      <c r="H230" s="73"/>
    </row>
    <row r="231" spans="2:8" ht="14.5" customHeight="1">
      <c r="B231" s="76">
        <v>10</v>
      </c>
      <c r="C231" s="72"/>
      <c r="D231" s="73"/>
      <c r="F231" s="76">
        <v>10</v>
      </c>
      <c r="G231" s="72"/>
      <c r="H231" s="73"/>
    </row>
    <row r="232" spans="2:8" ht="14.5" customHeight="1">
      <c r="B232" s="76">
        <v>11</v>
      </c>
      <c r="C232" s="72"/>
      <c r="D232" s="73"/>
      <c r="F232" s="76">
        <v>11</v>
      </c>
      <c r="G232" s="72"/>
      <c r="H232" s="73"/>
    </row>
    <row r="233" spans="2:8" ht="14.5" customHeight="1">
      <c r="B233" s="76">
        <v>12</v>
      </c>
      <c r="C233" s="72"/>
      <c r="D233" s="73"/>
      <c r="F233" s="76">
        <v>12</v>
      </c>
      <c r="G233" s="72"/>
      <c r="H233" s="73"/>
    </row>
    <row r="234" spans="2:8" ht="14.5" customHeight="1">
      <c r="B234" s="76">
        <v>13</v>
      </c>
      <c r="C234" s="72"/>
      <c r="D234" s="73"/>
      <c r="F234" s="76">
        <v>13</v>
      </c>
      <c r="G234" s="72"/>
      <c r="H234" s="73"/>
    </row>
    <row r="235" spans="2:8" ht="14.5" customHeight="1">
      <c r="B235" s="76">
        <v>14</v>
      </c>
      <c r="C235" s="72"/>
      <c r="D235" s="73"/>
      <c r="F235" s="76">
        <v>14</v>
      </c>
      <c r="G235" s="72"/>
      <c r="H235" s="73"/>
    </row>
    <row r="236" spans="2:8" ht="14.5" customHeight="1">
      <c r="B236" s="76">
        <v>15</v>
      </c>
      <c r="C236" s="72"/>
      <c r="D236" s="73"/>
      <c r="F236" s="76">
        <v>15</v>
      </c>
      <c r="G236" s="72"/>
      <c r="H236" s="73"/>
    </row>
  </sheetData>
  <phoneticPr fontId="23" type="noConversion"/>
  <pageMargins left="0.25" right="0.25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1:E102"/>
  <sheetViews>
    <sheetView topLeftCell="A22" workbookViewId="0">
      <selection activeCell="C54" sqref="C54:D55"/>
    </sheetView>
  </sheetViews>
  <sheetFormatPr baseColWidth="10" defaultColWidth="8.83203125" defaultRowHeight="14" x14ac:dyDescent="0"/>
  <cols>
    <col min="1" max="1" width="5.6640625" style="16" bestFit="1" customWidth="1"/>
    <col min="2" max="2" width="10.5" bestFit="1" customWidth="1"/>
    <col min="3" max="3" width="19.5" bestFit="1" customWidth="1"/>
    <col min="4" max="4" width="5.6640625" style="11" bestFit="1" customWidth="1"/>
    <col min="5" max="5" width="13.83203125" bestFit="1" customWidth="1"/>
  </cols>
  <sheetData>
    <row r="1" spans="1:5" ht="15" thickBot="1">
      <c r="A1" s="32"/>
      <c r="B1" s="15" t="s">
        <v>242</v>
      </c>
      <c r="C1" s="14">
        <v>11</v>
      </c>
      <c r="D1" s="14"/>
      <c r="E1" s="33"/>
    </row>
    <row r="2" spans="1:5" ht="15" thickBot="1">
      <c r="A2" s="89" t="s">
        <v>2</v>
      </c>
      <c r="B2" s="12" t="s">
        <v>18</v>
      </c>
      <c r="C2" s="13" t="s">
        <v>21</v>
      </c>
      <c r="D2" s="91" t="s">
        <v>194</v>
      </c>
      <c r="E2" s="34" t="s">
        <v>657</v>
      </c>
    </row>
    <row r="3" spans="1:5">
      <c r="A3" s="90">
        <v>180</v>
      </c>
      <c r="B3" t="str">
        <f>VLOOKUP($A3,Delt11,13-$C$1,FALSE)</f>
        <v xml:space="preserve">D08 1,0 km </v>
      </c>
      <c r="C3" t="str">
        <f>VLOOKUP($A3,Delt11,14-$C$1,FALSE)</f>
        <v>Ida Westholm</v>
      </c>
      <c r="D3" s="92" t="s">
        <v>1512</v>
      </c>
      <c r="E3" t="e">
        <f>VLOOKUP($A3,Delt11,14,FALSE)</f>
        <v>#REF!</v>
      </c>
    </row>
    <row r="4" spans="1:5">
      <c r="A4" s="90">
        <v>167</v>
      </c>
      <c r="B4" t="str">
        <f>VLOOKUP($A4,Delt11,13-$C$1,FALSE)</f>
        <v xml:space="preserve">D08 1,0 km </v>
      </c>
      <c r="C4" t="str">
        <f>VLOOKUP($A4,Delt11,14-$C$1,FALSE)</f>
        <v>Willma Hellquist</v>
      </c>
      <c r="D4" s="92" t="s">
        <v>1516</v>
      </c>
      <c r="E4" t="e">
        <f>VLOOKUP($A4,Delt11,14,FALSE)</f>
        <v>#REF!</v>
      </c>
    </row>
    <row r="5" spans="1:5">
      <c r="A5" s="90">
        <v>165</v>
      </c>
      <c r="B5" t="str">
        <f>VLOOKUP($A5,Delt11,13-$C$1,FALSE)</f>
        <v xml:space="preserve">D08 1,0 km </v>
      </c>
      <c r="C5" t="str">
        <f>VLOOKUP($A5,Delt11,14-$C$1,FALSE)</f>
        <v>Julia Böjer</v>
      </c>
      <c r="D5" s="92" t="s">
        <v>1517</v>
      </c>
      <c r="E5" t="e">
        <f>VLOOKUP($A5,Delt11,14,FALSE)</f>
        <v>#REF!</v>
      </c>
    </row>
    <row r="6" spans="1:5">
      <c r="A6" s="90">
        <v>182</v>
      </c>
      <c r="B6" t="str">
        <f>VLOOKUP($A6,Delt11,13-$C$1,FALSE)</f>
        <v xml:space="preserve">D08 1,0 km </v>
      </c>
      <c r="C6" t="str">
        <f>VLOOKUP($A6,Delt11,14-$C$1,FALSE)</f>
        <v>Alicia Lenert</v>
      </c>
      <c r="D6" s="92" t="s">
        <v>1519</v>
      </c>
      <c r="E6" t="e">
        <f>VLOOKUP($A6,Delt11,14,FALSE)</f>
        <v>#REF!</v>
      </c>
    </row>
    <row r="7" spans="1:5">
      <c r="A7" s="90">
        <v>200</v>
      </c>
      <c r="B7" t="str">
        <f>VLOOKUP($A7,Delt11,13-$C$1,FALSE)</f>
        <v xml:space="preserve">D08 1,0 km </v>
      </c>
      <c r="C7" t="str">
        <f>VLOOKUP($A7,Delt11,14-$C$1,FALSE)</f>
        <v>Villemo Karlsson</v>
      </c>
      <c r="D7" s="92" t="s">
        <v>1520</v>
      </c>
      <c r="E7" t="e">
        <f>VLOOKUP($A7,Delt11,14,FALSE)</f>
        <v>#REF!</v>
      </c>
    </row>
    <row r="8" spans="1:5">
      <c r="A8" s="90">
        <v>186</v>
      </c>
      <c r="B8" t="str">
        <f>VLOOKUP($A8,Delt11,13-$C$1,FALSE)</f>
        <v xml:space="preserve">D08 1,0 km </v>
      </c>
      <c r="C8" t="str">
        <f>VLOOKUP($A8,Delt11,14-$C$1,FALSE)</f>
        <v>Malva Johansson</v>
      </c>
      <c r="D8" s="92" t="s">
        <v>1521</v>
      </c>
      <c r="E8" t="e">
        <f>VLOOKUP($A8,Delt11,14,FALSE)</f>
        <v>#REF!</v>
      </c>
    </row>
    <row r="9" spans="1:5">
      <c r="A9" s="90">
        <v>168</v>
      </c>
      <c r="B9" t="str">
        <f>VLOOKUP($A9,Delt11,13-$C$1,FALSE)</f>
        <v xml:space="preserve">D08 1,0 km </v>
      </c>
      <c r="C9" t="str">
        <f>VLOOKUP($A9,Delt11,14-$C$1,FALSE)</f>
        <v>Freja Magnusson</v>
      </c>
      <c r="D9" s="92" t="s">
        <v>1522</v>
      </c>
      <c r="E9" t="e">
        <f>VLOOKUP($A9,Delt11,14,FALSE)</f>
        <v>#REF!</v>
      </c>
    </row>
    <row r="10" spans="1:5">
      <c r="A10" s="90">
        <v>211</v>
      </c>
      <c r="B10" t="str">
        <f>VLOOKUP($A10,Delt11,13-$C$1,FALSE)</f>
        <v xml:space="preserve">D08 1,0 km </v>
      </c>
      <c r="C10" t="str">
        <f>VLOOKUP($A10,Delt11,14-$C$1,FALSE)</f>
        <v>Moa Edling</v>
      </c>
      <c r="D10" s="92" t="s">
        <v>1523</v>
      </c>
      <c r="E10" t="e">
        <f>VLOOKUP($A10,Delt11,14,FALSE)</f>
        <v>#REF!</v>
      </c>
    </row>
    <row r="11" spans="1:5">
      <c r="A11" s="90">
        <v>181</v>
      </c>
      <c r="B11" t="str">
        <f>VLOOKUP($A11,Delt11,13-$C$1,FALSE)</f>
        <v xml:space="preserve">D08 1,0 km </v>
      </c>
      <c r="C11" t="str">
        <f>VLOOKUP($A11,Delt11,14-$C$1,FALSE)</f>
        <v>Ella Eklöv</v>
      </c>
      <c r="D11" s="92" t="s">
        <v>1524</v>
      </c>
      <c r="E11" t="e">
        <f>VLOOKUP($A11,Delt11,14,FALSE)</f>
        <v>#REF!</v>
      </c>
    </row>
    <row r="12" spans="1:5">
      <c r="A12" s="90">
        <v>175</v>
      </c>
      <c r="B12" t="str">
        <f>VLOOKUP($A12,Delt11,13-$C$1,FALSE)</f>
        <v xml:space="preserve">D08 1,0 km </v>
      </c>
      <c r="C12" t="str">
        <f>VLOOKUP($A12,Delt11,14-$C$1,FALSE)</f>
        <v>Nora Jönsén</v>
      </c>
      <c r="D12" s="92" t="s">
        <v>1530</v>
      </c>
      <c r="E12" t="e">
        <f>VLOOKUP($A12,Delt11,14,FALSE)</f>
        <v>#REF!</v>
      </c>
    </row>
    <row r="13" spans="1:5">
      <c r="A13" s="90">
        <v>188</v>
      </c>
      <c r="B13" t="str">
        <f>VLOOKUP($A13,Delt11,13-$C$1,FALSE)</f>
        <v xml:space="preserve">D08 1,0 km </v>
      </c>
      <c r="C13" t="str">
        <f>VLOOKUP($A13,Delt11,14-$C$1,FALSE)</f>
        <v>Moa Danielsson</v>
      </c>
      <c r="D13" s="92" t="s">
        <v>1531</v>
      </c>
      <c r="E13" t="e">
        <f>VLOOKUP($A13,Delt11,14,FALSE)</f>
        <v>#REF!</v>
      </c>
    </row>
    <row r="14" spans="1:5">
      <c r="A14" s="90">
        <v>212</v>
      </c>
      <c r="B14" t="str">
        <f>VLOOKUP($A14,Delt11,13-$C$1,FALSE)</f>
        <v xml:space="preserve">D08 1,0 km </v>
      </c>
      <c r="C14" t="str">
        <f>VLOOKUP($A14,Delt11,14-$C$1,FALSE)</f>
        <v>Lilly Isaksson Hindrikes</v>
      </c>
      <c r="D14" s="92" t="s">
        <v>1535</v>
      </c>
      <c r="E14" t="e">
        <f>VLOOKUP($A14,Delt11,14,FALSE)</f>
        <v>#REF!</v>
      </c>
    </row>
    <row r="15" spans="1:5">
      <c r="A15" s="90">
        <v>194</v>
      </c>
      <c r="B15" t="str">
        <f>VLOOKUP($A15,Delt11,13-$C$1,FALSE)</f>
        <v xml:space="preserve">D08 1,0 km </v>
      </c>
      <c r="C15" t="str">
        <f>VLOOKUP($A15,Delt11,14-$C$1,FALSE)</f>
        <v>Ebba Liinanki</v>
      </c>
      <c r="D15" s="92" t="s">
        <v>1537</v>
      </c>
      <c r="E15" t="e">
        <f>VLOOKUP($A15,Delt11,14,FALSE)</f>
        <v>#REF!</v>
      </c>
    </row>
    <row r="16" spans="1:5">
      <c r="A16" s="90">
        <v>174</v>
      </c>
      <c r="B16" t="str">
        <f>VLOOKUP($A16,Delt11,13-$C$1,FALSE)</f>
        <v xml:space="preserve">D08 1,0 km </v>
      </c>
      <c r="C16" t="str">
        <f>VLOOKUP($A16,Delt11,14-$C$1,FALSE)</f>
        <v>Nellie Johansson</v>
      </c>
      <c r="D16" s="92" t="s">
        <v>1538</v>
      </c>
      <c r="E16" t="e">
        <f>VLOOKUP($A16,Delt11,14,FALSE)</f>
        <v>#REF!</v>
      </c>
    </row>
    <row r="17" spans="1:5">
      <c r="A17" s="90">
        <v>187</v>
      </c>
      <c r="B17" t="str">
        <f>VLOOKUP($A17,Delt11,13-$C$1,FALSE)</f>
        <v xml:space="preserve">D08 1,0 km </v>
      </c>
      <c r="C17" t="str">
        <f>VLOOKUP($A17,Delt11,14-$C$1,FALSE)</f>
        <v>Noell Bergström</v>
      </c>
      <c r="D17" s="92" t="s">
        <v>1539</v>
      </c>
      <c r="E17" t="e">
        <f>VLOOKUP($A17,Delt11,14,FALSE)</f>
        <v>#REF!</v>
      </c>
    </row>
    <row r="18" spans="1:5">
      <c r="A18" s="90">
        <v>190</v>
      </c>
      <c r="B18" t="str">
        <f>VLOOKUP($A18,Delt11,13-$C$1,FALSE)</f>
        <v xml:space="preserve">D08 1,0 km </v>
      </c>
      <c r="C18" t="str">
        <f>VLOOKUP($A18,Delt11,14-$C$1,FALSE)</f>
        <v>Ebba Sundqvist</v>
      </c>
      <c r="D18" s="92" t="s">
        <v>1547</v>
      </c>
      <c r="E18" t="e">
        <f>VLOOKUP($A18,Delt11,14,FALSE)</f>
        <v>#REF!</v>
      </c>
    </row>
    <row r="19" spans="1:5">
      <c r="A19" s="90">
        <v>207</v>
      </c>
      <c r="B19" t="str">
        <f>VLOOKUP($A19,Delt11,13-$C$1,FALSE)</f>
        <v xml:space="preserve">D10 1,5 km </v>
      </c>
      <c r="C19" t="str">
        <f>VLOOKUP($A19,Delt11,14-$C$1,FALSE)</f>
        <v>Ebba Augustsson</v>
      </c>
      <c r="D19" s="92" t="s">
        <v>1534</v>
      </c>
      <c r="E19" t="e">
        <f>VLOOKUP($A19,Delt11,14,FALSE)</f>
        <v>#REF!</v>
      </c>
    </row>
    <row r="20" spans="1:5">
      <c r="A20" s="90">
        <v>195</v>
      </c>
      <c r="B20" t="str">
        <f>VLOOKUP($A20,Delt11,13-$C$1,FALSE)</f>
        <v xml:space="preserve">D10 1,5 km </v>
      </c>
      <c r="C20" t="str">
        <f>VLOOKUP($A20,Delt11,14-$C$1,FALSE)</f>
        <v>Tilda Karlsson</v>
      </c>
      <c r="D20" s="92" t="s">
        <v>1536</v>
      </c>
      <c r="E20" t="e">
        <f>VLOOKUP($A20,Delt11,14,FALSE)</f>
        <v>#REF!</v>
      </c>
    </row>
    <row r="21" spans="1:5">
      <c r="A21" s="90">
        <v>177</v>
      </c>
      <c r="B21" t="str">
        <f>VLOOKUP($A21,Delt11,13-$C$1,FALSE)</f>
        <v xml:space="preserve">D10 1,5 km </v>
      </c>
      <c r="C21" t="str">
        <f>VLOOKUP($A21,Delt11,14-$C$1,FALSE)</f>
        <v>Lovisa Leonardsson</v>
      </c>
      <c r="D21" s="92" t="s">
        <v>1540</v>
      </c>
      <c r="E21" t="e">
        <f>VLOOKUP($A21,Delt11,14,FALSE)</f>
        <v>#REF!</v>
      </c>
    </row>
    <row r="22" spans="1:5">
      <c r="A22" s="90">
        <v>164</v>
      </c>
      <c r="B22" t="str">
        <f>VLOOKUP($A22,Delt11,13-$C$1,FALSE)</f>
        <v xml:space="preserve">D10 1,5 km </v>
      </c>
      <c r="C22" t="str">
        <f>VLOOKUP($A22,Delt11,14-$C$1,FALSE)</f>
        <v>Amanda Böjer</v>
      </c>
      <c r="D22" s="92" t="s">
        <v>1541</v>
      </c>
      <c r="E22" t="e">
        <f>VLOOKUP($A22,Delt11,14,FALSE)</f>
        <v>#REF!</v>
      </c>
    </row>
    <row r="23" spans="1:5">
      <c r="A23" s="90">
        <v>205</v>
      </c>
      <c r="B23" t="str">
        <f>VLOOKUP($A23,Delt11,13-$C$1,FALSE)</f>
        <v xml:space="preserve">D10 1,5 km </v>
      </c>
      <c r="C23" t="str">
        <f>VLOOKUP($A23,Delt11,14-$C$1,FALSE)</f>
        <v>Natalia Alman</v>
      </c>
      <c r="D23" s="92" t="s">
        <v>1542</v>
      </c>
      <c r="E23" t="e">
        <f>VLOOKUP($A23,Delt11,14,FALSE)</f>
        <v>#REF!</v>
      </c>
    </row>
    <row r="24" spans="1:5">
      <c r="A24" s="90">
        <v>170</v>
      </c>
      <c r="B24" t="str">
        <f>VLOOKUP($A24,Delt11,13-$C$1,FALSE)</f>
        <v xml:space="preserve">D10 1,5 km </v>
      </c>
      <c r="C24" t="str">
        <f>VLOOKUP($A24,Delt11,14-$C$1,FALSE)</f>
        <v>Moa Eriksson</v>
      </c>
      <c r="D24" s="92" t="s">
        <v>1543</v>
      </c>
      <c r="E24" t="e">
        <f>VLOOKUP($A24,Delt11,14,FALSE)</f>
        <v>#REF!</v>
      </c>
    </row>
    <row r="25" spans="1:5">
      <c r="A25" s="90">
        <v>169</v>
      </c>
      <c r="B25" t="str">
        <f>VLOOKUP($A25,Delt11,13-$C$1,FALSE)</f>
        <v xml:space="preserve">D10 1,5 km </v>
      </c>
      <c r="C25" t="str">
        <f>VLOOKUP($A25,Delt11,14-$C$1,FALSE)</f>
        <v>Sofia Monk</v>
      </c>
      <c r="D25" s="92" t="s">
        <v>1544</v>
      </c>
      <c r="E25" t="e">
        <f>VLOOKUP($A25,Delt11,14,FALSE)</f>
        <v>#REF!</v>
      </c>
    </row>
    <row r="26" spans="1:5">
      <c r="A26" s="90">
        <v>191</v>
      </c>
      <c r="B26" t="str">
        <f>VLOOKUP($A26,Delt11,13-$C$1,FALSE)</f>
        <v xml:space="preserve">D10 1,5 km </v>
      </c>
      <c r="C26" t="str">
        <f>VLOOKUP($A26,Delt11,14-$C$1,FALSE)</f>
        <v>Ylva Sundqvist</v>
      </c>
      <c r="D26" s="92" t="s">
        <v>1548</v>
      </c>
      <c r="E26" t="e">
        <f>VLOOKUP($A26,Delt11,14,FALSE)</f>
        <v>#REF!</v>
      </c>
    </row>
    <row r="27" spans="1:5">
      <c r="A27" s="90">
        <v>173</v>
      </c>
      <c r="B27" t="str">
        <f>VLOOKUP($A27,Delt11,13-$C$1,FALSE)</f>
        <v>D12 2,5 km</v>
      </c>
      <c r="C27" t="str">
        <f>VLOOKUP($A27,Delt11,14-$C$1,FALSE)</f>
        <v>Anna Krysén</v>
      </c>
      <c r="D27" s="92" t="s">
        <v>1550</v>
      </c>
      <c r="E27" t="e">
        <f>VLOOKUP($A27,Delt11,14,FALSE)</f>
        <v>#REF!</v>
      </c>
    </row>
    <row r="28" spans="1:5">
      <c r="A28" s="90">
        <v>210</v>
      </c>
      <c r="B28" t="str">
        <f>VLOOKUP($A28,Delt11,13-$C$1,FALSE)</f>
        <v>D17 5/9 km</v>
      </c>
      <c r="C28" t="str">
        <f>VLOOKUP($A28,Delt11,14-$C$1,FALSE)</f>
        <v>Karin Augustsson</v>
      </c>
      <c r="D28" s="92" t="s">
        <v>1558</v>
      </c>
      <c r="E28" t="e">
        <f>VLOOKUP($A28,Delt11,14,FALSE)</f>
        <v>#REF!</v>
      </c>
    </row>
    <row r="29" spans="1:5">
      <c r="A29" s="90">
        <v>185</v>
      </c>
      <c r="B29" t="str">
        <f>VLOOKUP($A29,Delt11,13-$C$1,FALSE)</f>
        <v>D17 5/9 km</v>
      </c>
      <c r="C29" t="str">
        <f>VLOOKUP($A29,Delt11,14-$C$1,FALSE)</f>
        <v>Lotta Wedman</v>
      </c>
      <c r="D29" s="92" t="s">
        <v>1559</v>
      </c>
      <c r="E29" t="e">
        <f>VLOOKUP($A29,Delt11,14,FALSE)</f>
        <v>#REF!</v>
      </c>
    </row>
    <row r="30" spans="1:5">
      <c r="A30" s="90">
        <v>192</v>
      </c>
      <c r="B30" t="s">
        <v>493</v>
      </c>
      <c r="C30" t="s">
        <v>1563</v>
      </c>
      <c r="D30" s="92" t="s">
        <v>1562</v>
      </c>
      <c r="E30" t="e">
        <f>VLOOKUP($A30,Delt11,14,FALSE)</f>
        <v>#N/A</v>
      </c>
    </row>
    <row r="31" spans="1:5">
      <c r="A31" s="90">
        <v>183</v>
      </c>
      <c r="B31" t="str">
        <f>VLOOKUP($A31,Delt11,13-$C$1,FALSE)</f>
        <v>H08 1,0 km</v>
      </c>
      <c r="C31" t="str">
        <f>VLOOKUP($A31,Delt11,14-$C$1,FALSE)</f>
        <v>Albin Pihlström</v>
      </c>
      <c r="D31" s="92" t="s">
        <v>1510</v>
      </c>
      <c r="E31" t="e">
        <f>VLOOKUP($A31,Delt11,14,FALSE)</f>
        <v>#REF!</v>
      </c>
    </row>
    <row r="32" spans="1:5">
      <c r="A32" s="90">
        <v>171</v>
      </c>
      <c r="B32" t="str">
        <f>VLOOKUP($A32,Delt11,13-$C$1,FALSE)</f>
        <v>H08 1,0 km</v>
      </c>
      <c r="C32" t="str">
        <f>VLOOKUP($A32,Delt11,14-$C$1,FALSE)</f>
        <v>Axel Krysén</v>
      </c>
      <c r="D32" s="92" t="s">
        <v>1511</v>
      </c>
      <c r="E32" t="e">
        <f>VLOOKUP($A32,Delt11,14,FALSE)</f>
        <v>#REF!</v>
      </c>
    </row>
    <row r="33" spans="1:5">
      <c r="A33" s="90">
        <v>198</v>
      </c>
      <c r="B33" t="str">
        <f>VLOOKUP($A33,Delt11,13-$C$1,FALSE)</f>
        <v>H08 1,0 km</v>
      </c>
      <c r="C33" t="str">
        <f>VLOOKUP($A33,Delt11,14-$C$1,FALSE)</f>
        <v>Gustav Jacobsson</v>
      </c>
      <c r="D33" s="92" t="s">
        <v>1513</v>
      </c>
      <c r="E33" t="e">
        <f>VLOOKUP($A33,Delt11,14,FALSE)</f>
        <v>#REF!</v>
      </c>
    </row>
    <row r="34" spans="1:5">
      <c r="A34" s="90">
        <v>204</v>
      </c>
      <c r="B34" t="str">
        <f>VLOOKUP($A34,Delt11,13-$C$1,FALSE)</f>
        <v>H08 1,0 km</v>
      </c>
      <c r="C34" t="str">
        <f>VLOOKUP($A34,Delt11,14-$C$1,FALSE)</f>
        <v>Gustav Holmgren</v>
      </c>
      <c r="D34" s="92" t="s">
        <v>1514</v>
      </c>
      <c r="E34" t="e">
        <f>VLOOKUP($A34,Delt11,14,FALSE)</f>
        <v>#REF!</v>
      </c>
    </row>
    <row r="35" spans="1:5">
      <c r="A35" s="90">
        <v>196</v>
      </c>
      <c r="B35" t="str">
        <f>VLOOKUP($A35,Delt11,13-$C$1,FALSE)</f>
        <v>H08 1,0 km</v>
      </c>
      <c r="C35" t="str">
        <f>VLOOKUP($A35,Delt11,14-$C$1,FALSE)</f>
        <v>Jakob Eklund</v>
      </c>
      <c r="D35" s="92" t="s">
        <v>1515</v>
      </c>
      <c r="E35" t="e">
        <f>VLOOKUP($A35,Delt11,14,FALSE)</f>
        <v>#REF!</v>
      </c>
    </row>
    <row r="36" spans="1:5">
      <c r="A36" s="90">
        <v>201</v>
      </c>
      <c r="B36" t="str">
        <f>VLOOKUP($A36,Delt11,13-$C$1,FALSE)</f>
        <v>H08 1,0 km</v>
      </c>
      <c r="C36" t="str">
        <f>VLOOKUP($A36,Delt11,14-$C$1,FALSE)</f>
        <v>Hilding Malmkvist</v>
      </c>
      <c r="D36" s="92" t="s">
        <v>1518</v>
      </c>
      <c r="E36" t="e">
        <f>VLOOKUP($A36,Delt11,14,FALSE)</f>
        <v>#REF!</v>
      </c>
    </row>
    <row r="37" spans="1:5">
      <c r="A37" s="90">
        <v>213</v>
      </c>
      <c r="B37" t="str">
        <f>VLOOKUP($A37,Delt11,13-$C$1,FALSE)</f>
        <v>H08 1,0 km</v>
      </c>
      <c r="C37" t="str">
        <f>VLOOKUP($A37,Delt11,14-$C$1,FALSE)</f>
        <v>Elis Isaksson Hindrikes</v>
      </c>
      <c r="D37" s="92" t="s">
        <v>1525</v>
      </c>
      <c r="E37" t="e">
        <f>VLOOKUP($A37,Delt11,14,FALSE)</f>
        <v>#REF!</v>
      </c>
    </row>
    <row r="38" spans="1:5">
      <c r="A38" s="90">
        <v>166</v>
      </c>
      <c r="B38" t="str">
        <f>VLOOKUP($A38,Delt11,13-$C$1,FALSE)</f>
        <v>H08 1,0 km</v>
      </c>
      <c r="C38" t="str">
        <f>VLOOKUP($A38,Delt11,14-$C$1,FALSE)</f>
        <v>Liam Petnook</v>
      </c>
      <c r="D38" s="92" t="s">
        <v>1526</v>
      </c>
      <c r="E38" t="e">
        <f>VLOOKUP($A38,Delt11,14,FALSE)</f>
        <v>#REF!</v>
      </c>
    </row>
    <row r="39" spans="1:5">
      <c r="A39" s="90">
        <v>193</v>
      </c>
      <c r="B39" t="str">
        <f>VLOOKUP($A39,Delt11,13-$C$1,FALSE)</f>
        <v>H08 1,0 km</v>
      </c>
      <c r="C39" t="str">
        <f>VLOOKUP($A39,Delt11,14-$C$1,FALSE)</f>
        <v>Samuel Larsson</v>
      </c>
      <c r="D39" s="92" t="s">
        <v>1533</v>
      </c>
      <c r="E39" t="e">
        <f>VLOOKUP($A39,Delt11,14,FALSE)</f>
        <v>#REF!</v>
      </c>
    </row>
    <row r="40" spans="1:5">
      <c r="A40" s="90">
        <v>189</v>
      </c>
      <c r="B40" t="str">
        <f>VLOOKUP($A40,Delt11,13-$C$1,FALSE)</f>
        <v>H08 1,0 km</v>
      </c>
      <c r="C40" t="str">
        <f>VLOOKUP($A40,Delt11,14-$C$1,FALSE)</f>
        <v>Erik Sundqvist</v>
      </c>
      <c r="D40" s="92" t="s">
        <v>1545</v>
      </c>
      <c r="E40" t="e">
        <f>VLOOKUP($A40,Delt11,14,FALSE)</f>
        <v>#REF!</v>
      </c>
    </row>
    <row r="41" spans="1:5">
      <c r="A41" s="90">
        <v>160</v>
      </c>
      <c r="B41" t="str">
        <f>VLOOKUP($A41,Delt11,13-$C$1,FALSE)</f>
        <v xml:space="preserve">H10 1,5 km </v>
      </c>
      <c r="C41" t="str">
        <f>VLOOKUP($A41,Delt11,14-$C$1,FALSE)</f>
        <v>Gustav Einarsson</v>
      </c>
      <c r="D41" s="92" t="s">
        <v>1527</v>
      </c>
      <c r="E41" t="e">
        <f>VLOOKUP($A41,Delt11,14,FALSE)</f>
        <v>#REF!</v>
      </c>
    </row>
    <row r="42" spans="1:5">
      <c r="A42" s="90">
        <v>178</v>
      </c>
      <c r="B42" t="str">
        <f>VLOOKUP($A42,Delt11,13-$C$1,FALSE)</f>
        <v xml:space="preserve">H10 1,5 km </v>
      </c>
      <c r="C42" t="str">
        <f>VLOOKUP($A42,Delt11,14-$C$1,FALSE)</f>
        <v>Rasmus Eriksson</v>
      </c>
      <c r="D42" s="92" t="s">
        <v>1528</v>
      </c>
      <c r="E42" t="e">
        <f>VLOOKUP($A42,Delt11,14,FALSE)</f>
        <v>#REF!</v>
      </c>
    </row>
    <row r="43" spans="1:5">
      <c r="A43" s="90">
        <v>179</v>
      </c>
      <c r="B43" t="str">
        <f>VLOOKUP($A43,Delt11,13-$C$1,FALSE)</f>
        <v xml:space="preserve">H10 1,5 km </v>
      </c>
      <c r="C43" t="str">
        <f>VLOOKUP($A43,Delt11,14-$C$1,FALSE)</f>
        <v>Nils Wedman</v>
      </c>
      <c r="D43" s="92" t="s">
        <v>1529</v>
      </c>
      <c r="E43" t="e">
        <f>VLOOKUP($A43,Delt11,14,FALSE)</f>
        <v>#REF!</v>
      </c>
    </row>
    <row r="44" spans="1:5">
      <c r="A44" s="90">
        <v>197</v>
      </c>
      <c r="B44" t="str">
        <f>VLOOKUP($A44,Delt11,13-$C$1,FALSE)</f>
        <v xml:space="preserve">H10 1,5 km </v>
      </c>
      <c r="C44" t="str">
        <f>VLOOKUP($A44,Delt11,14-$C$1,FALSE)</f>
        <v>Axel Jacobsson</v>
      </c>
      <c r="D44" s="92" t="s">
        <v>1532</v>
      </c>
      <c r="E44" t="e">
        <f>VLOOKUP($A44,Delt11,14,FALSE)</f>
        <v>#REF!</v>
      </c>
    </row>
    <row r="45" spans="1:5">
      <c r="A45" s="90">
        <v>203</v>
      </c>
      <c r="B45" t="str">
        <f>VLOOKUP($A45,Delt11,13-$C$1,FALSE)</f>
        <v xml:space="preserve">H10 1,5 km </v>
      </c>
      <c r="C45" t="str">
        <f>VLOOKUP($A45,Delt11,14-$C$1,FALSE)</f>
        <v>Sven Holmgren</v>
      </c>
      <c r="D45" s="92" t="s">
        <v>1552</v>
      </c>
      <c r="E45" t="e">
        <f>VLOOKUP($A45,Delt11,14,FALSE)</f>
        <v>#REF!</v>
      </c>
    </row>
    <row r="46" spans="1:5">
      <c r="A46" s="90">
        <v>208</v>
      </c>
      <c r="B46" t="str">
        <f>VLOOKUP($A46,Delt11,13-$C$1,FALSE)</f>
        <v>H12 2,5 km</v>
      </c>
      <c r="C46" t="str">
        <f>VLOOKUP($A46,Delt11,14-$C$1,FALSE)</f>
        <v>Albin Augustsson</v>
      </c>
      <c r="D46" s="92" t="s">
        <v>1546</v>
      </c>
      <c r="E46" t="e">
        <f>VLOOKUP($A46,Delt11,14,FALSE)</f>
        <v>#REF!</v>
      </c>
    </row>
    <row r="47" spans="1:5">
      <c r="A47" s="90">
        <v>162</v>
      </c>
      <c r="B47" t="str">
        <f>VLOOKUP($A47,Delt11,13-$C$1,FALSE)</f>
        <v>H12 2,5 km</v>
      </c>
      <c r="C47" t="str">
        <f>VLOOKUP($A47,Delt11,14-$C$1,FALSE)</f>
        <v>Elias Lundgren</v>
      </c>
      <c r="D47" s="92" t="s">
        <v>1551</v>
      </c>
      <c r="E47" t="e">
        <f>VLOOKUP($A47,Delt11,14,FALSE)</f>
        <v>#REF!</v>
      </c>
    </row>
    <row r="48" spans="1:5">
      <c r="A48" s="90">
        <v>184</v>
      </c>
      <c r="B48" t="str">
        <f>VLOOKUP($A48,Delt11,13-$C$1,FALSE)</f>
        <v>H14 2,5 km</v>
      </c>
      <c r="C48" t="str">
        <f>VLOOKUP($A48,Delt11,14-$C$1,FALSE)</f>
        <v>Oliver Pihlström</v>
      </c>
      <c r="D48" s="92" t="s">
        <v>1549</v>
      </c>
      <c r="E48" t="e">
        <f>VLOOKUP($A48,Delt11,14,FALSE)</f>
        <v>#REF!</v>
      </c>
    </row>
    <row r="49" spans="1:5">
      <c r="A49" s="90">
        <v>172</v>
      </c>
      <c r="B49" t="str">
        <f>VLOOKUP($A49,Delt11,13-$C$1,FALSE)</f>
        <v>H16 5 km</v>
      </c>
      <c r="C49" t="str">
        <f>VLOOKUP($A49,Delt11,14-$C$1,FALSE)</f>
        <v>Erik Krysén</v>
      </c>
      <c r="D49" s="92" t="s">
        <v>1555</v>
      </c>
      <c r="E49" t="e">
        <f>VLOOKUP($A49,Delt11,14,FALSE)</f>
        <v>#REF!</v>
      </c>
    </row>
    <row r="50" spans="1:5">
      <c r="A50" s="90">
        <v>199</v>
      </c>
      <c r="B50" t="str">
        <f>VLOOKUP($A50,Delt11,13-$C$1,FALSE)</f>
        <v>H17 5/9 km</v>
      </c>
      <c r="C50" t="str">
        <f>VLOOKUP($A50,Delt11,14-$C$1,FALSE)</f>
        <v>Henrik Malmkvist</v>
      </c>
      <c r="D50" s="92" t="s">
        <v>1553</v>
      </c>
      <c r="E50" t="e">
        <f>VLOOKUP($A50,Delt11,14,FALSE)</f>
        <v>#REF!</v>
      </c>
    </row>
    <row r="51" spans="1:5">
      <c r="A51" s="90">
        <v>209</v>
      </c>
      <c r="B51" t="str">
        <f>VLOOKUP($A51,Delt11,13-$C$1,FALSE)</f>
        <v>H17 5/9 km</v>
      </c>
      <c r="C51" t="str">
        <f>VLOOKUP($A51,Delt11,14-$C$1,FALSE)</f>
        <v>Ola Augustsson</v>
      </c>
      <c r="D51" s="92" t="s">
        <v>1554</v>
      </c>
      <c r="E51" t="e">
        <f>VLOOKUP($A51,Delt11,14,FALSE)</f>
        <v>#REF!</v>
      </c>
    </row>
    <row r="52" spans="1:5">
      <c r="A52" s="90">
        <v>161</v>
      </c>
      <c r="B52" t="str">
        <f>VLOOKUP($A52,Delt11,13-$C$1,FALSE)</f>
        <v>H17 5/9 km</v>
      </c>
      <c r="C52" t="str">
        <f>VLOOKUP($A52,Delt11,14-$C$1,FALSE)</f>
        <v>Magnus Einarsson</v>
      </c>
      <c r="D52" s="92" t="s">
        <v>1556</v>
      </c>
      <c r="E52" t="e">
        <f>VLOOKUP($A52,Delt11,14,FALSE)</f>
        <v>#REF!</v>
      </c>
    </row>
    <row r="53" spans="1:5">
      <c r="A53" s="90">
        <v>163</v>
      </c>
      <c r="B53" t="str">
        <f>VLOOKUP($A53,Delt11,13-$C$1,FALSE)</f>
        <v>H17 5/9 km</v>
      </c>
      <c r="C53" t="str">
        <f>VLOOKUP($A53,Delt11,14-$C$1,FALSE)</f>
        <v>Erik Eriksson</v>
      </c>
      <c r="D53" s="92" t="s">
        <v>1557</v>
      </c>
      <c r="E53" t="e">
        <f>VLOOKUP($A53,Delt11,14,FALSE)</f>
        <v>#REF!</v>
      </c>
    </row>
    <row r="54" spans="1:5">
      <c r="A54" s="90">
        <v>206</v>
      </c>
      <c r="B54" t="str">
        <f>VLOOKUP($A54,Delt11,13-$C$1,FALSE)</f>
        <v>H17 5/9 km</v>
      </c>
      <c r="C54" t="str">
        <f>VLOOKUP($A54,Delt11,14-$C$1,FALSE)</f>
        <v>Peter Bergkvist</v>
      </c>
      <c r="D54" s="92" t="s">
        <v>1560</v>
      </c>
      <c r="E54" t="e">
        <f>VLOOKUP($A54,Delt11,14,FALSE)</f>
        <v>#REF!</v>
      </c>
    </row>
    <row r="55" spans="1:5">
      <c r="A55" s="90">
        <v>176</v>
      </c>
      <c r="B55" t="str">
        <f>VLOOKUP($A55,Delt11,13-$C$1,FALSE)</f>
        <v>H17 5/9 km</v>
      </c>
      <c r="C55" t="str">
        <f>VLOOKUP($A55,Delt11,14-$C$1,FALSE)</f>
        <v>Björn Mannerstedt</v>
      </c>
      <c r="D55" s="92" t="s">
        <v>1561</v>
      </c>
      <c r="E55" t="e">
        <f>VLOOKUP($A55,Delt11,14,FALSE)</f>
        <v>#REF!</v>
      </c>
    </row>
    <row r="56" spans="1:5">
      <c r="A56" s="90"/>
      <c r="B56" t="e">
        <f>VLOOKUP($A56,Delt11,13-$C$1,FALSE)</f>
        <v>#N/A</v>
      </c>
      <c r="C56" t="e">
        <f>VLOOKUP($A56,Delt11,14-$C$1,FALSE)</f>
        <v>#N/A</v>
      </c>
      <c r="D56" s="92"/>
      <c r="E56" t="e">
        <f>VLOOKUP($A56,Delt11,14,FALSE)</f>
        <v>#N/A</v>
      </c>
    </row>
    <row r="57" spans="1:5">
      <c r="A57" s="90"/>
      <c r="B57" t="e">
        <f>VLOOKUP($A57,Delt11,13-$C$1,FALSE)</f>
        <v>#N/A</v>
      </c>
      <c r="C57" t="e">
        <f>VLOOKUP($A57,Delt11,14-$C$1,FALSE)</f>
        <v>#N/A</v>
      </c>
      <c r="D57" s="92"/>
      <c r="E57" t="e">
        <f>VLOOKUP($A57,Delt11,14,FALSE)</f>
        <v>#N/A</v>
      </c>
    </row>
    <row r="58" spans="1:5">
      <c r="A58" s="90"/>
      <c r="B58" t="e">
        <f>VLOOKUP($A58,Delt11,13-$C$1,FALSE)</f>
        <v>#N/A</v>
      </c>
      <c r="C58" t="e">
        <f>VLOOKUP($A58,Delt11,14-$C$1,FALSE)</f>
        <v>#N/A</v>
      </c>
      <c r="D58" s="92"/>
      <c r="E58" t="e">
        <f>VLOOKUP($A58,Delt11,14,FALSE)</f>
        <v>#N/A</v>
      </c>
    </row>
    <row r="59" spans="1:5">
      <c r="A59" s="90"/>
      <c r="B59" t="e">
        <f>VLOOKUP($A59,Delt11,13-$C$1,FALSE)</f>
        <v>#N/A</v>
      </c>
      <c r="C59" t="e">
        <f>VLOOKUP($A59,Delt11,14-$C$1,FALSE)</f>
        <v>#N/A</v>
      </c>
      <c r="D59" s="92"/>
      <c r="E59" t="e">
        <f>VLOOKUP($A59,Delt11,14,FALSE)</f>
        <v>#N/A</v>
      </c>
    </row>
    <row r="60" spans="1:5">
      <c r="A60" s="90"/>
      <c r="B60" t="e">
        <f>VLOOKUP($A60,Delt11,13-$C$1,FALSE)</f>
        <v>#N/A</v>
      </c>
      <c r="C60" t="e">
        <f>VLOOKUP($A60,Delt11,14-$C$1,FALSE)</f>
        <v>#N/A</v>
      </c>
      <c r="D60" s="92"/>
      <c r="E60" t="e">
        <f>VLOOKUP($A60,Delt11,14,FALSE)</f>
        <v>#N/A</v>
      </c>
    </row>
    <row r="61" spans="1:5">
      <c r="A61" s="90"/>
      <c r="B61" t="e">
        <f>VLOOKUP($A61,Delt11,13-$C$1,FALSE)</f>
        <v>#N/A</v>
      </c>
      <c r="C61" t="e">
        <f>VLOOKUP($A61,Delt11,14-$C$1,FALSE)</f>
        <v>#N/A</v>
      </c>
      <c r="D61" s="92"/>
      <c r="E61" t="e">
        <f>VLOOKUP($A61,Delt11,14,FALSE)</f>
        <v>#N/A</v>
      </c>
    </row>
    <row r="62" spans="1:5">
      <c r="A62" s="90"/>
      <c r="B62" t="e">
        <f>VLOOKUP($A62,Delt11,13-$C$1,FALSE)</f>
        <v>#N/A</v>
      </c>
      <c r="C62" t="e">
        <f>VLOOKUP($A62,Delt11,14-$C$1,FALSE)</f>
        <v>#N/A</v>
      </c>
      <c r="D62" s="92"/>
      <c r="E62" t="e">
        <f>VLOOKUP($A62,Delt11,14,FALSE)</f>
        <v>#N/A</v>
      </c>
    </row>
    <row r="63" spans="1:5">
      <c r="A63" s="90"/>
      <c r="B63" t="e">
        <f>VLOOKUP($A63,Delt11,13-$C$1,FALSE)</f>
        <v>#N/A</v>
      </c>
      <c r="C63" t="e">
        <f>VLOOKUP($A63,Delt11,14-$C$1,FALSE)</f>
        <v>#N/A</v>
      </c>
      <c r="D63" s="92"/>
      <c r="E63" t="e">
        <f>VLOOKUP($A63,Delt11,14,FALSE)</f>
        <v>#N/A</v>
      </c>
    </row>
    <row r="64" spans="1:5">
      <c r="A64" s="90"/>
      <c r="B64" t="e">
        <f>VLOOKUP($A64,Delt11,13-$C$1,FALSE)</f>
        <v>#N/A</v>
      </c>
      <c r="C64" t="e">
        <f>VLOOKUP($A64,Delt11,14-$C$1,FALSE)</f>
        <v>#N/A</v>
      </c>
      <c r="D64" s="92"/>
      <c r="E64" t="e">
        <f>VLOOKUP($A64,Delt11,14,FALSE)</f>
        <v>#N/A</v>
      </c>
    </row>
    <row r="65" spans="1:5">
      <c r="A65" s="90"/>
      <c r="B65" t="e">
        <f>VLOOKUP($A65,Delt11,13-$C$1,FALSE)</f>
        <v>#N/A</v>
      </c>
      <c r="C65" t="e">
        <f>VLOOKUP($A65,Delt11,14-$C$1,FALSE)</f>
        <v>#N/A</v>
      </c>
      <c r="D65" s="92"/>
      <c r="E65" t="e">
        <f>VLOOKUP($A65,Delt11,14,FALSE)</f>
        <v>#N/A</v>
      </c>
    </row>
    <row r="66" spans="1:5">
      <c r="A66" s="90"/>
      <c r="B66" t="e">
        <f>VLOOKUP($A66,Delt11,13-$C$1,FALSE)</f>
        <v>#N/A</v>
      </c>
      <c r="C66" t="e">
        <f>VLOOKUP($A66,Delt11,14-$C$1,FALSE)</f>
        <v>#N/A</v>
      </c>
      <c r="D66" s="92"/>
      <c r="E66" t="e">
        <f>VLOOKUP($A66,Delt11,14,FALSE)</f>
        <v>#N/A</v>
      </c>
    </row>
    <row r="67" spans="1:5">
      <c r="A67" s="90"/>
      <c r="B67" t="e">
        <f>VLOOKUP($A67,Delt11,13-$C$1,FALSE)</f>
        <v>#N/A</v>
      </c>
      <c r="C67" t="e">
        <f>VLOOKUP($A67,Delt11,14-$C$1,FALSE)</f>
        <v>#N/A</v>
      </c>
      <c r="D67" s="92"/>
      <c r="E67" t="e">
        <f>VLOOKUP($A67,Delt11,14,FALSE)</f>
        <v>#N/A</v>
      </c>
    </row>
    <row r="68" spans="1:5">
      <c r="A68" s="90"/>
      <c r="B68" t="e">
        <f>VLOOKUP($A68,Delt11,13-$C$1,FALSE)</f>
        <v>#N/A</v>
      </c>
      <c r="C68" t="e">
        <f>VLOOKUP($A68,Delt11,14-$C$1,FALSE)</f>
        <v>#N/A</v>
      </c>
      <c r="D68" s="92"/>
      <c r="E68" t="e">
        <f>VLOOKUP($A68,Delt11,14,FALSE)</f>
        <v>#N/A</v>
      </c>
    </row>
    <row r="69" spans="1:5">
      <c r="A69" s="90"/>
      <c r="B69" t="e">
        <f>VLOOKUP($A69,Delt11,13-$C$1,FALSE)</f>
        <v>#N/A</v>
      </c>
      <c r="C69" t="e">
        <f>VLOOKUP($A69,Delt11,14-$C$1,FALSE)</f>
        <v>#N/A</v>
      </c>
      <c r="D69" s="92"/>
      <c r="E69" t="e">
        <f>VLOOKUP($A69,Delt11,14,FALSE)</f>
        <v>#N/A</v>
      </c>
    </row>
    <row r="70" spans="1:5">
      <c r="A70" s="90"/>
      <c r="B70" t="e">
        <f>VLOOKUP($A70,Delt11,13-$C$1,FALSE)</f>
        <v>#N/A</v>
      </c>
      <c r="C70" t="e">
        <f>VLOOKUP($A70,Delt11,14-$C$1,FALSE)</f>
        <v>#N/A</v>
      </c>
      <c r="D70" s="92"/>
      <c r="E70" t="e">
        <f>VLOOKUP($A70,Delt11,14,FALSE)</f>
        <v>#N/A</v>
      </c>
    </row>
    <row r="71" spans="1:5">
      <c r="A71" s="90"/>
      <c r="B71" t="e">
        <f>VLOOKUP($A71,Delt11,13-$C$1,FALSE)</f>
        <v>#N/A</v>
      </c>
      <c r="C71" t="e">
        <f>VLOOKUP($A71,Delt11,14-$C$1,FALSE)</f>
        <v>#N/A</v>
      </c>
      <c r="D71" s="92"/>
      <c r="E71" t="e">
        <f>VLOOKUP($A71,Delt11,14,FALSE)</f>
        <v>#N/A</v>
      </c>
    </row>
    <row r="72" spans="1:5">
      <c r="A72" s="90"/>
      <c r="B72" t="e">
        <f>VLOOKUP($A72,Delt11,13-$C$1,FALSE)</f>
        <v>#N/A</v>
      </c>
      <c r="C72" t="e">
        <f>VLOOKUP($A72,Delt11,14-$C$1,FALSE)</f>
        <v>#N/A</v>
      </c>
      <c r="D72" s="92"/>
      <c r="E72" t="e">
        <f>VLOOKUP($A72,Delt11,14,FALSE)</f>
        <v>#N/A</v>
      </c>
    </row>
    <row r="73" spans="1:5">
      <c r="A73" s="90"/>
      <c r="B73" t="e">
        <f>VLOOKUP($A73,Delt11,13-$C$1,FALSE)</f>
        <v>#N/A</v>
      </c>
      <c r="C73" t="e">
        <f>VLOOKUP($A73,Delt11,14-$C$1,FALSE)</f>
        <v>#N/A</v>
      </c>
      <c r="D73" s="92"/>
      <c r="E73" t="e">
        <f>VLOOKUP($A73,Delt11,14,FALSE)</f>
        <v>#N/A</v>
      </c>
    </row>
    <row r="74" spans="1:5">
      <c r="A74" s="90"/>
      <c r="B74" t="e">
        <f>VLOOKUP($A74,Delt11,13-$C$1,FALSE)</f>
        <v>#N/A</v>
      </c>
      <c r="C74" t="e">
        <f>VLOOKUP($A74,Delt11,14-$C$1,FALSE)</f>
        <v>#N/A</v>
      </c>
      <c r="D74" s="92"/>
      <c r="E74" t="e">
        <f>VLOOKUP($A74,Delt11,14,FALSE)</f>
        <v>#N/A</v>
      </c>
    </row>
    <row r="75" spans="1:5">
      <c r="A75" s="90"/>
      <c r="B75" t="e">
        <f>VLOOKUP($A75,Delt11,13-$C$1,FALSE)</f>
        <v>#N/A</v>
      </c>
      <c r="C75" t="e">
        <f>VLOOKUP($A75,Delt11,14-$C$1,FALSE)</f>
        <v>#N/A</v>
      </c>
      <c r="D75" s="92"/>
      <c r="E75" t="e">
        <f>VLOOKUP($A75,Delt11,14,FALSE)</f>
        <v>#N/A</v>
      </c>
    </row>
    <row r="76" spans="1:5">
      <c r="A76" s="90"/>
      <c r="B76" t="e">
        <f>VLOOKUP($A76,Delt11,13-$C$1,FALSE)</f>
        <v>#N/A</v>
      </c>
      <c r="C76" t="e">
        <f>VLOOKUP($A76,Delt11,14-$C$1,FALSE)</f>
        <v>#N/A</v>
      </c>
      <c r="D76" s="92"/>
      <c r="E76" t="e">
        <f>VLOOKUP($A76,Delt11,14,FALSE)</f>
        <v>#N/A</v>
      </c>
    </row>
    <row r="77" spans="1:5">
      <c r="A77" s="90"/>
      <c r="B77" t="e">
        <f>VLOOKUP($A77,Delt11,13-$C$1,FALSE)</f>
        <v>#N/A</v>
      </c>
      <c r="C77" t="e">
        <f>VLOOKUP($A77,Delt11,14-$C$1,FALSE)</f>
        <v>#N/A</v>
      </c>
      <c r="D77" s="92"/>
      <c r="E77" t="e">
        <f>VLOOKUP($A77,Delt11,14,FALSE)</f>
        <v>#N/A</v>
      </c>
    </row>
    <row r="78" spans="1:5">
      <c r="A78" s="90"/>
      <c r="B78" t="e">
        <f>VLOOKUP($A78,Delt11,13-$C$1,FALSE)</f>
        <v>#N/A</v>
      </c>
      <c r="C78" t="e">
        <f>VLOOKUP($A78,Delt11,14-$C$1,FALSE)</f>
        <v>#N/A</v>
      </c>
      <c r="D78" s="92"/>
      <c r="E78" t="e">
        <f>VLOOKUP($A78,Delt11,14,FALSE)</f>
        <v>#N/A</v>
      </c>
    </row>
    <row r="79" spans="1:5">
      <c r="A79" s="90"/>
      <c r="B79" t="e">
        <f>VLOOKUP($A79,Delt11,13-$C$1,FALSE)</f>
        <v>#N/A</v>
      </c>
      <c r="C79" t="e">
        <f>VLOOKUP($A79,Delt11,14-$C$1,FALSE)</f>
        <v>#N/A</v>
      </c>
      <c r="D79" s="92"/>
      <c r="E79" t="e">
        <f>VLOOKUP($A79,Delt11,14,FALSE)</f>
        <v>#N/A</v>
      </c>
    </row>
    <row r="80" spans="1:5">
      <c r="A80" s="90"/>
      <c r="B80" t="e">
        <f>VLOOKUP($A80,Delt11,13-$C$1,FALSE)</f>
        <v>#N/A</v>
      </c>
      <c r="C80" t="e">
        <f>VLOOKUP($A80,Delt11,14-$C$1,FALSE)</f>
        <v>#N/A</v>
      </c>
      <c r="D80" s="92"/>
      <c r="E80" t="e">
        <f>VLOOKUP($A80,Delt11,14,FALSE)</f>
        <v>#N/A</v>
      </c>
    </row>
    <row r="81" spans="1:5">
      <c r="A81" s="90"/>
      <c r="B81" t="e">
        <f>VLOOKUP($A81,Delt11,13-$C$1,FALSE)</f>
        <v>#N/A</v>
      </c>
      <c r="C81" t="e">
        <f>VLOOKUP($A81,Delt11,14-$C$1,FALSE)</f>
        <v>#N/A</v>
      </c>
      <c r="D81" s="92"/>
      <c r="E81" t="e">
        <f>VLOOKUP($A81,Delt11,14,FALSE)</f>
        <v>#N/A</v>
      </c>
    </row>
    <row r="82" spans="1:5">
      <c r="A82" s="90"/>
      <c r="B82" t="e">
        <f>VLOOKUP($A82,Delt11,13-$C$1,FALSE)</f>
        <v>#N/A</v>
      </c>
      <c r="C82" t="e">
        <f>VLOOKUP($A82,Delt11,14-$C$1,FALSE)</f>
        <v>#N/A</v>
      </c>
      <c r="D82" s="92"/>
      <c r="E82" t="e">
        <f>VLOOKUP($A82,Delt11,14,FALSE)</f>
        <v>#N/A</v>
      </c>
    </row>
    <row r="83" spans="1:5">
      <c r="A83" s="90"/>
      <c r="B83" t="e">
        <f>VLOOKUP($A83,Delt11,13-$C$1,FALSE)</f>
        <v>#N/A</v>
      </c>
      <c r="C83" t="e">
        <f>VLOOKUP($A83,Delt11,14-$C$1,FALSE)</f>
        <v>#N/A</v>
      </c>
      <c r="D83" s="92"/>
      <c r="E83" t="e">
        <f>VLOOKUP($A83,Delt11,14,FALSE)</f>
        <v>#N/A</v>
      </c>
    </row>
    <row r="84" spans="1:5">
      <c r="A84" s="90"/>
      <c r="B84" t="e">
        <f>VLOOKUP($A84,Delt11,13-$C$1,FALSE)</f>
        <v>#N/A</v>
      </c>
      <c r="C84" t="e">
        <f>VLOOKUP($A84,Delt11,14-$C$1,FALSE)</f>
        <v>#N/A</v>
      </c>
      <c r="D84" s="92"/>
      <c r="E84" t="e">
        <f>VLOOKUP($A84,Delt11,14,FALSE)</f>
        <v>#N/A</v>
      </c>
    </row>
    <row r="85" spans="1:5">
      <c r="A85" s="90"/>
      <c r="B85" t="e">
        <f>VLOOKUP($A85,Delt11,13-$C$1,FALSE)</f>
        <v>#N/A</v>
      </c>
      <c r="C85" t="e">
        <f>VLOOKUP($A85,Delt11,14-$C$1,FALSE)</f>
        <v>#N/A</v>
      </c>
      <c r="D85" s="92"/>
      <c r="E85" t="e">
        <f>VLOOKUP($A85,Delt11,14,FALSE)</f>
        <v>#N/A</v>
      </c>
    </row>
    <row r="86" spans="1:5">
      <c r="A86" s="90"/>
      <c r="B86" t="e">
        <f>VLOOKUP($A86,Delt11,13-$C$1,FALSE)</f>
        <v>#N/A</v>
      </c>
      <c r="C86" t="e">
        <f>VLOOKUP($A86,Delt11,14-$C$1,FALSE)</f>
        <v>#N/A</v>
      </c>
      <c r="D86" s="92"/>
      <c r="E86" t="e">
        <f>VLOOKUP($A86,Delt11,14,FALSE)</f>
        <v>#N/A</v>
      </c>
    </row>
    <row r="87" spans="1:5">
      <c r="A87" s="90"/>
      <c r="B87" t="e">
        <f>VLOOKUP($A87,Delt11,13-$C$1,FALSE)</f>
        <v>#N/A</v>
      </c>
      <c r="C87" t="e">
        <f>VLOOKUP($A87,Delt11,14-$C$1,FALSE)</f>
        <v>#N/A</v>
      </c>
      <c r="D87" s="92"/>
      <c r="E87" t="e">
        <f>VLOOKUP($A87,Delt11,14,FALSE)</f>
        <v>#N/A</v>
      </c>
    </row>
    <row r="88" spans="1:5">
      <c r="A88" s="90"/>
      <c r="B88" t="e">
        <f>VLOOKUP($A88,Delt11,13-$C$1,FALSE)</f>
        <v>#N/A</v>
      </c>
      <c r="C88" t="e">
        <f>VLOOKUP($A88,Delt11,14-$C$1,FALSE)</f>
        <v>#N/A</v>
      </c>
      <c r="D88" s="92"/>
      <c r="E88" t="e">
        <f>VLOOKUP($A88,Delt11,14,FALSE)</f>
        <v>#N/A</v>
      </c>
    </row>
    <row r="89" spans="1:5">
      <c r="A89" s="90"/>
      <c r="B89" t="e">
        <f>VLOOKUP($A89,Delt11,13-$C$1,FALSE)</f>
        <v>#N/A</v>
      </c>
      <c r="C89" t="e">
        <f>VLOOKUP($A89,Delt11,14-$C$1,FALSE)</f>
        <v>#N/A</v>
      </c>
      <c r="D89" s="92"/>
      <c r="E89" t="e">
        <f>VLOOKUP($A89,Delt11,14,FALSE)</f>
        <v>#N/A</v>
      </c>
    </row>
    <row r="90" spans="1:5">
      <c r="A90" s="90"/>
      <c r="B90" t="e">
        <f>VLOOKUP($A90,Delt11,13-$C$1,FALSE)</f>
        <v>#N/A</v>
      </c>
      <c r="C90" t="e">
        <f>VLOOKUP($A90,Delt11,14-$C$1,FALSE)</f>
        <v>#N/A</v>
      </c>
      <c r="D90" s="92"/>
      <c r="E90" t="e">
        <f>VLOOKUP($A90,Delt11,14,FALSE)</f>
        <v>#N/A</v>
      </c>
    </row>
    <row r="91" spans="1:5">
      <c r="A91" s="90"/>
      <c r="B91" t="e">
        <f>VLOOKUP($A91,Delt11,13-$C$1,FALSE)</f>
        <v>#N/A</v>
      </c>
      <c r="C91" t="e">
        <f>VLOOKUP($A91,Delt11,14-$C$1,FALSE)</f>
        <v>#N/A</v>
      </c>
      <c r="D91" s="92"/>
      <c r="E91" t="e">
        <f>VLOOKUP($A91,Delt11,14,FALSE)</f>
        <v>#N/A</v>
      </c>
    </row>
    <row r="92" spans="1:5">
      <c r="A92" s="90"/>
      <c r="B92" t="e">
        <f>VLOOKUP($A92,Delt11,13-$C$1,FALSE)</f>
        <v>#N/A</v>
      </c>
      <c r="C92" t="e">
        <f>VLOOKUP($A92,Delt11,14-$C$1,FALSE)</f>
        <v>#N/A</v>
      </c>
      <c r="D92" s="92"/>
      <c r="E92" t="e">
        <f>VLOOKUP($A92,Delt11,14,FALSE)</f>
        <v>#N/A</v>
      </c>
    </row>
    <row r="93" spans="1:5">
      <c r="A93" s="90"/>
      <c r="B93" t="e">
        <f>VLOOKUP($A93,Delt11,13-$C$1,FALSE)</f>
        <v>#N/A</v>
      </c>
      <c r="C93" t="e">
        <f>VLOOKUP($A93,Delt11,14-$C$1,FALSE)</f>
        <v>#N/A</v>
      </c>
      <c r="D93" s="92"/>
      <c r="E93" t="e">
        <f>VLOOKUP($A93,Delt11,14,FALSE)</f>
        <v>#N/A</v>
      </c>
    </row>
    <row r="94" spans="1:5">
      <c r="A94" s="90"/>
      <c r="B94" t="e">
        <f>VLOOKUP($A94,Delt11,13-$C$1,FALSE)</f>
        <v>#N/A</v>
      </c>
      <c r="C94" t="e">
        <f>VLOOKUP($A94,Delt11,14-$C$1,FALSE)</f>
        <v>#N/A</v>
      </c>
      <c r="D94" s="92"/>
      <c r="E94" t="e">
        <f>VLOOKUP($A94,Delt11,14,FALSE)</f>
        <v>#N/A</v>
      </c>
    </row>
    <row r="95" spans="1:5">
      <c r="A95" s="90"/>
      <c r="B95" t="e">
        <f>VLOOKUP($A95,Delt11,13-$C$1,FALSE)</f>
        <v>#N/A</v>
      </c>
      <c r="C95" t="e">
        <f>VLOOKUP($A95,Delt11,14-$C$1,FALSE)</f>
        <v>#N/A</v>
      </c>
      <c r="D95" s="92"/>
      <c r="E95" t="e">
        <f>VLOOKUP($A95,Delt11,14,FALSE)</f>
        <v>#N/A</v>
      </c>
    </row>
    <row r="96" spans="1:5">
      <c r="A96" s="90"/>
      <c r="B96" t="e">
        <f>VLOOKUP($A96,Delt11,13-$C$1,FALSE)</f>
        <v>#N/A</v>
      </c>
      <c r="C96" t="e">
        <f>VLOOKUP($A96,Delt11,14-$C$1,FALSE)</f>
        <v>#N/A</v>
      </c>
      <c r="D96" s="92"/>
      <c r="E96" t="e">
        <f>VLOOKUP($A96,Delt11,14,FALSE)</f>
        <v>#N/A</v>
      </c>
    </row>
    <row r="97" spans="1:5">
      <c r="A97" s="90"/>
      <c r="B97" t="e">
        <f>VLOOKUP($A97,Delt11,13-$C$1,FALSE)</f>
        <v>#N/A</v>
      </c>
      <c r="C97" t="e">
        <f>VLOOKUP($A97,Delt11,14-$C$1,FALSE)</f>
        <v>#N/A</v>
      </c>
      <c r="D97" s="93"/>
      <c r="E97" t="e">
        <f>VLOOKUP($A97,Delt11,14,FALSE)</f>
        <v>#N/A</v>
      </c>
    </row>
    <row r="98" spans="1:5">
      <c r="A98" s="90"/>
      <c r="B98" t="e">
        <f>VLOOKUP($A98,Delt11,13-$C$1,FALSE)</f>
        <v>#N/A</v>
      </c>
      <c r="C98" t="e">
        <f>VLOOKUP($A98,Delt11,14-$C$1,FALSE)</f>
        <v>#N/A</v>
      </c>
      <c r="D98" s="93"/>
      <c r="E98" t="e">
        <f>VLOOKUP($A98,Delt11,14,FALSE)</f>
        <v>#N/A</v>
      </c>
    </row>
    <row r="99" spans="1:5">
      <c r="A99" s="90"/>
      <c r="B99" t="e">
        <f>VLOOKUP($A99,Delt11,13-$C$1,FALSE)</f>
        <v>#N/A</v>
      </c>
      <c r="C99" t="e">
        <f>VLOOKUP($A99,Delt11,14-$C$1,FALSE)</f>
        <v>#N/A</v>
      </c>
      <c r="D99" s="93"/>
      <c r="E99" t="e">
        <f>VLOOKUP($A99,Delt11,14,FALSE)</f>
        <v>#N/A</v>
      </c>
    </row>
    <row r="100" spans="1:5">
      <c r="A100" s="90"/>
      <c r="B100" t="e">
        <f>VLOOKUP($A100,Delt11,13-$C$1,FALSE)</f>
        <v>#N/A</v>
      </c>
      <c r="C100" t="e">
        <f>VLOOKUP($A100,Delt11,14-$C$1,FALSE)</f>
        <v>#N/A</v>
      </c>
      <c r="D100" s="93"/>
      <c r="E100" t="e">
        <f>VLOOKUP($A100,Delt11,14,FALSE)</f>
        <v>#N/A</v>
      </c>
    </row>
    <row r="101" spans="1:5">
      <c r="A101" s="90"/>
      <c r="B101" t="e">
        <f>VLOOKUP($A101,Delt11,13-$C$1,FALSE)</f>
        <v>#N/A</v>
      </c>
      <c r="C101" t="e">
        <f>VLOOKUP($A101,Delt11,14-$C$1,FALSE)</f>
        <v>#N/A</v>
      </c>
      <c r="D101" s="93"/>
      <c r="E101" t="e">
        <f>VLOOKUP($A101,Delt11,14,FALSE)</f>
        <v>#N/A</v>
      </c>
    </row>
    <row r="102" spans="1:5">
      <c r="A102" s="90"/>
      <c r="B102" t="e">
        <f>VLOOKUP($A102,Delt11,13-$C$1,FALSE)</f>
        <v>#N/A</v>
      </c>
      <c r="C102" t="e">
        <f>VLOOKUP($A102,Delt11,14-$C$1,FALSE)</f>
        <v>#N/A</v>
      </c>
      <c r="D102" s="93"/>
      <c r="E102" t="e">
        <f>VLOOKUP($A102,Delt11,14,FALSE)</f>
        <v>#N/A</v>
      </c>
    </row>
  </sheetData>
  <autoFilter ref="A2:E102">
    <sortState ref="A3:E102">
      <sortCondition ref="B2:B102"/>
    </sortState>
  </autoFilter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B1:H236"/>
  <sheetViews>
    <sheetView topLeftCell="A170" workbookViewId="0">
      <selection activeCell="G108" sqref="G108"/>
    </sheetView>
  </sheetViews>
  <sheetFormatPr baseColWidth="10" defaultColWidth="9.6640625" defaultRowHeight="14.5" customHeight="1" x14ac:dyDescent="0"/>
  <cols>
    <col min="1" max="1" width="3.33203125" style="64" customWidth="1"/>
    <col min="2" max="2" width="4.1640625" style="74" customWidth="1"/>
    <col min="3" max="3" width="25.5" style="64" customWidth="1"/>
    <col min="4" max="4" width="9.5" style="75" customWidth="1"/>
    <col min="5" max="5" width="8.33203125" style="64" customWidth="1"/>
    <col min="6" max="6" width="4.1640625" style="74" customWidth="1"/>
    <col min="7" max="7" width="25.5" style="64" customWidth="1"/>
    <col min="8" max="8" width="9.5" style="75" customWidth="1"/>
    <col min="9" max="9" width="8.33203125" style="64" bestFit="1" customWidth="1"/>
    <col min="10" max="16384" width="9.6640625" style="64"/>
  </cols>
  <sheetData>
    <row r="1" spans="2:8" ht="19" thickBot="1">
      <c r="B1" s="61"/>
      <c r="C1" s="62" t="s">
        <v>571</v>
      </c>
      <c r="D1" s="63"/>
      <c r="F1" s="61"/>
      <c r="G1" s="62" t="s">
        <v>572</v>
      </c>
      <c r="H1" s="63"/>
    </row>
    <row r="2" spans="2:8" ht="16" thickBot="1">
      <c r="B2" s="65" t="s">
        <v>555</v>
      </c>
      <c r="C2" s="66" t="s">
        <v>21</v>
      </c>
      <c r="D2" s="67"/>
      <c r="F2" s="65" t="s">
        <v>555</v>
      </c>
      <c r="G2" s="66" t="s">
        <v>21</v>
      </c>
      <c r="H2" s="68"/>
    </row>
    <row r="3" spans="2:8" ht="14.5" customHeight="1">
      <c r="B3" s="69">
        <v>1</v>
      </c>
      <c r="C3" s="70" t="s">
        <v>22</v>
      </c>
      <c r="D3" s="71"/>
      <c r="F3" s="69">
        <v>1</v>
      </c>
      <c r="G3" s="70" t="s">
        <v>1268</v>
      </c>
      <c r="H3" s="71"/>
    </row>
    <row r="4" spans="2:8" ht="14.5" customHeight="1">
      <c r="B4" s="69">
        <v>2</v>
      </c>
      <c r="C4" s="70" t="s">
        <v>1353</v>
      </c>
      <c r="D4" s="71"/>
      <c r="F4" s="69">
        <v>2</v>
      </c>
      <c r="G4" s="70" t="s">
        <v>63</v>
      </c>
      <c r="H4" s="71"/>
    </row>
    <row r="5" spans="2:8" ht="14.5" customHeight="1">
      <c r="B5" s="69">
        <v>3</v>
      </c>
      <c r="C5" s="70" t="s">
        <v>24</v>
      </c>
      <c r="D5" s="71"/>
      <c r="F5" s="69">
        <v>3</v>
      </c>
      <c r="G5" s="70" t="s">
        <v>64</v>
      </c>
      <c r="H5" s="71"/>
    </row>
    <row r="6" spans="2:8" ht="14.5" customHeight="1">
      <c r="B6" s="69">
        <v>4</v>
      </c>
      <c r="C6" s="70" t="s">
        <v>26</v>
      </c>
      <c r="D6" s="71"/>
      <c r="F6" s="69">
        <v>4</v>
      </c>
      <c r="G6" s="70" t="s">
        <v>643</v>
      </c>
      <c r="H6" s="71"/>
    </row>
    <row r="7" spans="2:8" ht="14.5" customHeight="1">
      <c r="B7" s="69">
        <v>5</v>
      </c>
      <c r="C7" s="70" t="s">
        <v>27</v>
      </c>
      <c r="D7" s="71"/>
      <c r="F7" s="69">
        <v>5</v>
      </c>
      <c r="G7" s="70" t="s">
        <v>648</v>
      </c>
      <c r="H7" s="71"/>
    </row>
    <row r="8" spans="2:8" ht="14.5" customHeight="1">
      <c r="B8" s="69">
        <v>6</v>
      </c>
      <c r="C8" s="70" t="s">
        <v>31</v>
      </c>
      <c r="D8" s="71"/>
      <c r="F8" s="69">
        <v>6</v>
      </c>
      <c r="G8" s="70" t="s">
        <v>66</v>
      </c>
      <c r="H8" s="71"/>
    </row>
    <row r="9" spans="2:8" ht="14.5" customHeight="1">
      <c r="B9" s="69">
        <v>7</v>
      </c>
      <c r="C9" s="70" t="s">
        <v>30</v>
      </c>
      <c r="D9" s="71"/>
      <c r="F9" s="69">
        <v>7</v>
      </c>
      <c r="G9" s="70" t="s">
        <v>1235</v>
      </c>
      <c r="H9" s="71"/>
    </row>
    <row r="10" spans="2:8" ht="14.5" customHeight="1">
      <c r="B10" s="69">
        <v>8</v>
      </c>
      <c r="C10" s="70" t="s">
        <v>614</v>
      </c>
      <c r="D10" s="71"/>
      <c r="F10" s="69">
        <v>8</v>
      </c>
      <c r="G10" s="70" t="s">
        <v>629</v>
      </c>
      <c r="H10" s="71"/>
    </row>
    <row r="11" spans="2:8" ht="14.5" customHeight="1">
      <c r="B11" s="69">
        <v>9</v>
      </c>
      <c r="C11" s="70" t="s">
        <v>615</v>
      </c>
      <c r="D11" s="71"/>
      <c r="F11" s="69">
        <v>9</v>
      </c>
      <c r="G11" s="70" t="s">
        <v>71</v>
      </c>
      <c r="H11" s="71"/>
    </row>
    <row r="12" spans="2:8" ht="14.5" customHeight="1">
      <c r="B12" s="69">
        <v>10</v>
      </c>
      <c r="C12" s="70" t="s">
        <v>33</v>
      </c>
      <c r="D12" s="71"/>
      <c r="F12" s="69">
        <v>10</v>
      </c>
      <c r="G12" s="70" t="s">
        <v>72</v>
      </c>
      <c r="H12" s="71"/>
    </row>
    <row r="13" spans="2:8" ht="14.5" customHeight="1">
      <c r="B13" s="69">
        <v>11</v>
      </c>
      <c r="C13" s="70" t="s">
        <v>34</v>
      </c>
      <c r="D13" s="71"/>
      <c r="F13" s="69">
        <v>11</v>
      </c>
      <c r="G13" s="70" t="s">
        <v>1243</v>
      </c>
      <c r="H13" s="71"/>
    </row>
    <row r="14" spans="2:8" ht="14.5" customHeight="1">
      <c r="B14" s="69">
        <v>12</v>
      </c>
      <c r="C14" s="70" t="s">
        <v>35</v>
      </c>
      <c r="D14" s="71"/>
      <c r="F14" s="69">
        <v>12</v>
      </c>
      <c r="G14" s="70" t="s">
        <v>77</v>
      </c>
      <c r="H14" s="71"/>
    </row>
    <row r="15" spans="2:8" ht="14.5" customHeight="1">
      <c r="B15" s="69">
        <v>13</v>
      </c>
      <c r="C15" s="70" t="s">
        <v>37</v>
      </c>
      <c r="D15" s="71"/>
      <c r="F15" s="69">
        <v>13</v>
      </c>
      <c r="G15" s="70" t="s">
        <v>79</v>
      </c>
      <c r="H15" s="71"/>
    </row>
    <row r="16" spans="2:8" ht="14.5" customHeight="1">
      <c r="B16" s="69">
        <v>14</v>
      </c>
      <c r="C16" s="70" t="s">
        <v>1270</v>
      </c>
      <c r="D16" s="71"/>
      <c r="F16" s="69">
        <v>14</v>
      </c>
      <c r="G16" s="70" t="s">
        <v>645</v>
      </c>
      <c r="H16" s="71"/>
    </row>
    <row r="17" spans="2:8" ht="14.5" customHeight="1">
      <c r="B17" s="69">
        <v>15</v>
      </c>
      <c r="C17" s="70" t="s">
        <v>41</v>
      </c>
      <c r="D17" s="71"/>
      <c r="F17" s="69">
        <v>15</v>
      </c>
      <c r="G17" s="70" t="s">
        <v>1238</v>
      </c>
      <c r="H17" s="71"/>
    </row>
    <row r="18" spans="2:8" ht="14.5" customHeight="1">
      <c r="B18" s="69">
        <v>16</v>
      </c>
      <c r="C18" s="70" t="s">
        <v>42</v>
      </c>
      <c r="D18" s="71"/>
      <c r="F18" s="69">
        <v>16</v>
      </c>
      <c r="G18" s="70" t="s">
        <v>80</v>
      </c>
      <c r="H18" s="71"/>
    </row>
    <row r="19" spans="2:8" ht="14.5" customHeight="1">
      <c r="B19" s="69">
        <v>17</v>
      </c>
      <c r="C19" s="70" t="s">
        <v>46</v>
      </c>
      <c r="D19" s="71"/>
      <c r="F19" s="69">
        <v>17</v>
      </c>
      <c r="G19" s="70" t="s">
        <v>85</v>
      </c>
      <c r="H19" s="71"/>
    </row>
    <row r="20" spans="2:8" ht="14.5" customHeight="1">
      <c r="B20" s="69">
        <v>18</v>
      </c>
      <c r="C20" s="70" t="s">
        <v>610</v>
      </c>
      <c r="D20" s="71"/>
      <c r="F20" s="69">
        <v>18</v>
      </c>
      <c r="G20" s="70" t="s">
        <v>89</v>
      </c>
      <c r="H20" s="71"/>
    </row>
    <row r="21" spans="2:8" ht="14.5" customHeight="1">
      <c r="B21" s="69">
        <v>19</v>
      </c>
      <c r="C21" s="70" t="s">
        <v>1230</v>
      </c>
      <c r="D21" s="71"/>
      <c r="F21" s="69">
        <v>19</v>
      </c>
      <c r="G21" s="70" t="s">
        <v>647</v>
      </c>
      <c r="H21" s="71"/>
    </row>
    <row r="22" spans="2:8" ht="14.5" customHeight="1">
      <c r="B22" s="69">
        <v>20</v>
      </c>
      <c r="C22" s="70" t="s">
        <v>50</v>
      </c>
      <c r="D22" s="71"/>
      <c r="F22" s="69">
        <v>20</v>
      </c>
      <c r="G22" s="70" t="s">
        <v>1240</v>
      </c>
      <c r="H22" s="71"/>
    </row>
    <row r="23" spans="2:8" ht="14.5" customHeight="1">
      <c r="B23" s="69">
        <v>21</v>
      </c>
      <c r="C23" s="70" t="s">
        <v>1245</v>
      </c>
      <c r="D23" s="71"/>
      <c r="F23" s="69">
        <v>21</v>
      </c>
      <c r="G23" s="70" t="s">
        <v>641</v>
      </c>
      <c r="H23" s="71"/>
    </row>
    <row r="24" spans="2:8" ht="14.5" customHeight="1">
      <c r="B24" s="69">
        <v>22</v>
      </c>
      <c r="C24" s="70" t="s">
        <v>56</v>
      </c>
      <c r="D24" s="71"/>
      <c r="F24" s="69">
        <v>22</v>
      </c>
      <c r="G24" s="70" t="s">
        <v>642</v>
      </c>
      <c r="H24" s="71"/>
    </row>
    <row r="25" spans="2:8" ht="14.5" customHeight="1">
      <c r="B25" s="69">
        <v>23</v>
      </c>
      <c r="C25" s="72"/>
      <c r="D25" s="73"/>
      <c r="F25" s="69">
        <v>23</v>
      </c>
      <c r="G25" s="72" t="s">
        <v>94</v>
      </c>
      <c r="H25" s="73"/>
    </row>
    <row r="26" spans="2:8" ht="14.5" customHeight="1">
      <c r="B26" s="69">
        <v>24</v>
      </c>
      <c r="C26" s="72"/>
      <c r="D26" s="73"/>
      <c r="F26" s="69">
        <v>24</v>
      </c>
      <c r="G26" s="72"/>
      <c r="H26" s="73"/>
    </row>
    <row r="27" spans="2:8" ht="14.5" customHeight="1">
      <c r="B27" s="69">
        <v>25</v>
      </c>
      <c r="C27" s="72"/>
      <c r="D27" s="73"/>
      <c r="F27" s="69">
        <v>25</v>
      </c>
      <c r="G27" s="72"/>
      <c r="H27" s="73"/>
    </row>
    <row r="28" spans="2:8" ht="14.5" customHeight="1">
      <c r="B28" s="69">
        <v>26</v>
      </c>
      <c r="C28" s="72"/>
      <c r="D28" s="73"/>
      <c r="F28" s="69">
        <v>26</v>
      </c>
      <c r="G28" s="72"/>
      <c r="H28" s="73"/>
    </row>
    <row r="29" spans="2:8" ht="14.5" customHeight="1">
      <c r="B29" s="69">
        <v>27</v>
      </c>
      <c r="C29" s="72"/>
      <c r="D29" s="73"/>
      <c r="F29" s="69">
        <v>27</v>
      </c>
      <c r="G29" s="72"/>
      <c r="H29" s="73"/>
    </row>
    <row r="30" spans="2:8" ht="14.5" customHeight="1">
      <c r="B30" s="69">
        <v>28</v>
      </c>
      <c r="C30" s="72"/>
      <c r="D30" s="73"/>
      <c r="F30" s="69">
        <v>28</v>
      </c>
      <c r="G30" s="72"/>
      <c r="H30" s="73"/>
    </row>
    <row r="31" spans="2:8" ht="14.5" customHeight="1">
      <c r="B31" s="69">
        <v>29</v>
      </c>
      <c r="C31" s="72"/>
      <c r="D31" s="73"/>
      <c r="F31" s="69">
        <v>29</v>
      </c>
      <c r="G31" s="72"/>
      <c r="H31" s="73"/>
    </row>
    <row r="32" spans="2:8" ht="14.5" customHeight="1">
      <c r="B32" s="69">
        <v>30</v>
      </c>
      <c r="C32" s="72"/>
      <c r="D32" s="73"/>
      <c r="F32" s="69">
        <v>30</v>
      </c>
      <c r="G32" s="72"/>
      <c r="H32" s="73"/>
    </row>
    <row r="33" spans="2:8" ht="14.5" customHeight="1">
      <c r="B33" s="69">
        <v>31</v>
      </c>
      <c r="C33" s="72"/>
      <c r="D33" s="73"/>
      <c r="F33" s="69">
        <v>31</v>
      </c>
      <c r="G33" s="72"/>
      <c r="H33" s="73"/>
    </row>
    <row r="34" spans="2:8" ht="14.5" customHeight="1">
      <c r="B34" s="69">
        <v>32</v>
      </c>
      <c r="C34" s="72"/>
      <c r="D34" s="73"/>
      <c r="F34" s="69">
        <v>32</v>
      </c>
      <c r="G34" s="72"/>
      <c r="H34" s="73"/>
    </row>
    <row r="35" spans="2:8" ht="14.5" customHeight="1">
      <c r="B35" s="69">
        <v>33</v>
      </c>
      <c r="C35" s="72"/>
      <c r="D35" s="73"/>
      <c r="F35" s="69">
        <v>33</v>
      </c>
      <c r="G35" s="72"/>
      <c r="H35" s="73"/>
    </row>
    <row r="36" spans="2:8" ht="14.5" customHeight="1">
      <c r="B36" s="69">
        <v>34</v>
      </c>
      <c r="C36" s="72"/>
      <c r="D36" s="73"/>
      <c r="F36" s="69">
        <v>34</v>
      </c>
      <c r="G36" s="72"/>
      <c r="H36" s="73"/>
    </row>
    <row r="37" spans="2:8" ht="14.5" customHeight="1">
      <c r="B37" s="69">
        <v>35</v>
      </c>
      <c r="C37" s="72"/>
      <c r="D37" s="73"/>
      <c r="F37" s="69">
        <v>35</v>
      </c>
      <c r="G37" s="72"/>
      <c r="H37" s="73"/>
    </row>
    <row r="38" spans="2:8" ht="14.5" customHeight="1">
      <c r="B38" s="69">
        <v>36</v>
      </c>
      <c r="C38" s="72"/>
      <c r="D38" s="73"/>
      <c r="F38" s="69">
        <v>36</v>
      </c>
      <c r="G38" s="72"/>
      <c r="H38" s="73"/>
    </row>
    <row r="39" spans="2:8" ht="14.5" customHeight="1">
      <c r="B39" s="69">
        <v>37</v>
      </c>
      <c r="C39" s="72"/>
      <c r="D39" s="73"/>
      <c r="F39" s="69">
        <v>37</v>
      </c>
      <c r="G39" s="72"/>
      <c r="H39" s="73"/>
    </row>
    <row r="40" spans="2:8" ht="14.5" customHeight="1">
      <c r="B40" s="69">
        <v>38</v>
      </c>
      <c r="C40" s="72"/>
      <c r="D40" s="73"/>
      <c r="F40" s="69">
        <v>38</v>
      </c>
      <c r="G40" s="72"/>
      <c r="H40" s="73"/>
    </row>
    <row r="41" spans="2:8" ht="14.5" customHeight="1">
      <c r="B41" s="69">
        <v>39</v>
      </c>
      <c r="C41" s="72"/>
      <c r="D41" s="73"/>
      <c r="F41" s="69">
        <v>39</v>
      </c>
      <c r="G41" s="72"/>
      <c r="H41" s="73"/>
    </row>
    <row r="42" spans="2:8" ht="14.5" customHeight="1">
      <c r="B42" s="69">
        <v>40</v>
      </c>
      <c r="C42" s="72"/>
      <c r="D42" s="73"/>
      <c r="F42" s="69">
        <v>40</v>
      </c>
      <c r="G42" s="72"/>
      <c r="H42" s="73"/>
    </row>
    <row r="43" spans="2:8" ht="14.5" customHeight="1">
      <c r="B43" s="69">
        <v>41</v>
      </c>
      <c r="C43" s="72"/>
      <c r="D43" s="73"/>
      <c r="F43" s="69">
        <v>41</v>
      </c>
      <c r="G43" s="72"/>
      <c r="H43" s="73"/>
    </row>
    <row r="44" spans="2:8" ht="14.5" customHeight="1">
      <c r="B44" s="69">
        <v>42</v>
      </c>
      <c r="C44" s="72"/>
      <c r="D44" s="73"/>
      <c r="F44" s="69">
        <v>42</v>
      </c>
      <c r="G44" s="72"/>
      <c r="H44" s="73"/>
    </row>
    <row r="45" spans="2:8" ht="14.5" customHeight="1">
      <c r="B45" s="69">
        <v>43</v>
      </c>
      <c r="C45" s="72"/>
      <c r="D45" s="73"/>
      <c r="F45" s="69">
        <v>43</v>
      </c>
      <c r="G45" s="72"/>
      <c r="H45" s="73"/>
    </row>
    <row r="46" spans="2:8" ht="14.5" customHeight="1">
      <c r="B46" s="69">
        <v>44</v>
      </c>
      <c r="C46" s="72"/>
      <c r="D46" s="73"/>
      <c r="F46" s="69">
        <v>44</v>
      </c>
      <c r="G46" s="72"/>
      <c r="H46" s="73"/>
    </row>
    <row r="47" spans="2:8" ht="14.5" customHeight="1">
      <c r="B47" s="69">
        <v>45</v>
      </c>
      <c r="C47" s="72"/>
      <c r="D47" s="73"/>
      <c r="F47" s="69">
        <v>45</v>
      </c>
      <c r="G47" s="72"/>
      <c r="H47" s="73"/>
    </row>
    <row r="48" spans="2:8" ht="14.5" customHeight="1">
      <c r="B48" s="69">
        <v>46</v>
      </c>
      <c r="C48" s="72"/>
      <c r="D48" s="73"/>
      <c r="F48" s="69">
        <v>46</v>
      </c>
      <c r="G48" s="72"/>
      <c r="H48" s="73"/>
    </row>
    <row r="49" spans="2:8" ht="14.5" customHeight="1" thickBot="1"/>
    <row r="50" spans="2:8" ht="19" thickBot="1">
      <c r="B50" s="61"/>
      <c r="C50" s="62" t="s">
        <v>182</v>
      </c>
      <c r="D50" s="63"/>
      <c r="F50" s="61"/>
      <c r="G50" s="62" t="s">
        <v>557</v>
      </c>
      <c r="H50" s="63"/>
    </row>
    <row r="51" spans="2:8" ht="16" thickBot="1">
      <c r="B51" s="65" t="s">
        <v>555</v>
      </c>
      <c r="C51" s="66" t="s">
        <v>21</v>
      </c>
      <c r="D51" s="68" t="s">
        <v>194</v>
      </c>
      <c r="F51" s="65" t="s">
        <v>555</v>
      </c>
      <c r="G51" s="66" t="s">
        <v>21</v>
      </c>
      <c r="H51" s="68" t="s">
        <v>194</v>
      </c>
    </row>
    <row r="52" spans="2:8" ht="14.5" customHeight="1">
      <c r="B52" s="69">
        <v>1</v>
      </c>
      <c r="C52" s="70" t="s">
        <v>103</v>
      </c>
      <c r="D52" s="71" t="s">
        <v>1510</v>
      </c>
      <c r="F52" s="69">
        <v>1</v>
      </c>
      <c r="G52" s="70" t="s">
        <v>154</v>
      </c>
      <c r="H52" s="71" t="s">
        <v>1512</v>
      </c>
    </row>
    <row r="53" spans="2:8" ht="14.5" customHeight="1">
      <c r="B53" s="76">
        <v>2</v>
      </c>
      <c r="C53" s="72" t="s">
        <v>108</v>
      </c>
      <c r="D53" s="73" t="s">
        <v>1511</v>
      </c>
      <c r="F53" s="76">
        <v>2</v>
      </c>
      <c r="G53" s="72" t="s">
        <v>180</v>
      </c>
      <c r="H53" s="73" t="s">
        <v>1516</v>
      </c>
    </row>
    <row r="54" spans="2:8" ht="14.5" customHeight="1">
      <c r="B54" s="76">
        <v>3</v>
      </c>
      <c r="C54" s="72" t="s">
        <v>113</v>
      </c>
      <c r="D54" s="73" t="s">
        <v>1513</v>
      </c>
      <c r="F54" s="76">
        <v>3</v>
      </c>
      <c r="G54" s="72" t="s">
        <v>156</v>
      </c>
      <c r="H54" s="73" t="s">
        <v>1517</v>
      </c>
    </row>
    <row r="55" spans="2:8" ht="14.5" customHeight="1">
      <c r="B55" s="76">
        <v>4</v>
      </c>
      <c r="C55" s="72" t="s">
        <v>1272</v>
      </c>
      <c r="D55" s="73" t="s">
        <v>1514</v>
      </c>
      <c r="F55" s="76">
        <v>4</v>
      </c>
      <c r="G55" s="72" t="s">
        <v>1251</v>
      </c>
      <c r="H55" s="73" t="s">
        <v>1519</v>
      </c>
    </row>
    <row r="56" spans="2:8" ht="14.5" customHeight="1">
      <c r="B56" s="76">
        <v>5</v>
      </c>
      <c r="C56" s="72" t="s">
        <v>115</v>
      </c>
      <c r="D56" s="73" t="s">
        <v>1515</v>
      </c>
      <c r="F56" s="76">
        <v>5</v>
      </c>
      <c r="G56" s="72" t="s">
        <v>179</v>
      </c>
      <c r="H56" s="73" t="s">
        <v>1520</v>
      </c>
    </row>
    <row r="57" spans="2:8" ht="14.5" customHeight="1">
      <c r="B57" s="76">
        <v>6</v>
      </c>
      <c r="C57" s="72" t="s">
        <v>40</v>
      </c>
      <c r="D57" s="73" t="s">
        <v>1518</v>
      </c>
      <c r="F57" s="76">
        <v>6</v>
      </c>
      <c r="G57" s="72" t="s">
        <v>1233</v>
      </c>
      <c r="H57" s="73" t="s">
        <v>1521</v>
      </c>
    </row>
    <row r="58" spans="2:8" ht="14.5" customHeight="1">
      <c r="B58" s="76">
        <v>7</v>
      </c>
      <c r="C58" s="72" t="s">
        <v>601</v>
      </c>
      <c r="D58" s="73" t="s">
        <v>1525</v>
      </c>
      <c r="F58" s="76">
        <v>7</v>
      </c>
      <c r="G58" s="72" t="s">
        <v>151</v>
      </c>
      <c r="H58" s="73" t="s">
        <v>1522</v>
      </c>
    </row>
    <row r="59" spans="2:8" ht="14.5" customHeight="1">
      <c r="B59" s="76">
        <v>8</v>
      </c>
      <c r="C59" s="72" t="s">
        <v>1221</v>
      </c>
      <c r="D59" s="73" t="s">
        <v>1526</v>
      </c>
      <c r="F59" s="76">
        <v>8</v>
      </c>
      <c r="G59" s="72" t="s">
        <v>167</v>
      </c>
      <c r="H59" s="73" t="s">
        <v>1523</v>
      </c>
    </row>
    <row r="60" spans="2:8" ht="14.5" customHeight="1">
      <c r="B60" s="76">
        <v>9</v>
      </c>
      <c r="C60" s="72" t="s">
        <v>1255</v>
      </c>
      <c r="D60" s="73" t="s">
        <v>1533</v>
      </c>
      <c r="F60" s="76">
        <v>9</v>
      </c>
      <c r="G60" s="72" t="s">
        <v>140</v>
      </c>
      <c r="H60" s="73" t="s">
        <v>1524</v>
      </c>
    </row>
    <row r="61" spans="2:8" ht="14.5" customHeight="1">
      <c r="B61" s="69">
        <v>10</v>
      </c>
      <c r="C61" s="70" t="s">
        <v>594</v>
      </c>
      <c r="D61" s="71" t="s">
        <v>1545</v>
      </c>
      <c r="F61" s="69">
        <v>10</v>
      </c>
      <c r="G61" s="70" t="s">
        <v>173</v>
      </c>
      <c r="H61" s="71" t="s">
        <v>1530</v>
      </c>
    </row>
    <row r="62" spans="2:8" ht="14.5" customHeight="1">
      <c r="B62" s="76">
        <v>11</v>
      </c>
      <c r="C62" s="72"/>
      <c r="D62" s="73"/>
      <c r="F62" s="76">
        <v>11</v>
      </c>
      <c r="G62" s="72" t="s">
        <v>166</v>
      </c>
      <c r="H62" s="73" t="s">
        <v>1531</v>
      </c>
    </row>
    <row r="63" spans="2:8" ht="14.5" customHeight="1">
      <c r="B63" s="76">
        <v>12</v>
      </c>
      <c r="C63" s="72"/>
      <c r="D63" s="73"/>
      <c r="F63" s="76">
        <v>12</v>
      </c>
      <c r="G63" s="72" t="s">
        <v>602</v>
      </c>
      <c r="H63" s="73" t="s">
        <v>1535</v>
      </c>
    </row>
    <row r="64" spans="2:8" ht="14.5" customHeight="1">
      <c r="B64" s="76">
        <v>13</v>
      </c>
      <c r="C64" s="72"/>
      <c r="D64" s="73"/>
      <c r="F64" s="76">
        <v>13</v>
      </c>
      <c r="G64" s="72" t="s">
        <v>137</v>
      </c>
      <c r="H64" s="73" t="s">
        <v>1537</v>
      </c>
    </row>
    <row r="65" spans="2:8" ht="14.5" customHeight="1">
      <c r="B65" s="76">
        <v>14</v>
      </c>
      <c r="C65" s="72"/>
      <c r="D65" s="73"/>
      <c r="F65" s="76">
        <v>14</v>
      </c>
      <c r="G65" s="72" t="s">
        <v>171</v>
      </c>
      <c r="H65" s="73" t="s">
        <v>1538</v>
      </c>
    </row>
    <row r="66" spans="2:8" ht="14.5" customHeight="1">
      <c r="B66" s="76">
        <v>15</v>
      </c>
      <c r="C66" s="72"/>
      <c r="D66" s="73"/>
      <c r="F66" s="76">
        <v>15</v>
      </c>
      <c r="G66" s="72" t="s">
        <v>604</v>
      </c>
      <c r="H66" s="73" t="s">
        <v>1539</v>
      </c>
    </row>
    <row r="67" spans="2:8" ht="14.5" customHeight="1">
      <c r="B67" s="76">
        <v>16</v>
      </c>
      <c r="C67" s="72"/>
      <c r="D67" s="73"/>
      <c r="F67" s="76">
        <v>16</v>
      </c>
      <c r="G67" s="72" t="s">
        <v>595</v>
      </c>
      <c r="H67" s="73" t="s">
        <v>1547</v>
      </c>
    </row>
    <row r="68" spans="2:8" ht="14.5" customHeight="1">
      <c r="B68" s="76">
        <v>17</v>
      </c>
      <c r="C68" s="72"/>
      <c r="D68" s="73"/>
      <c r="F68" s="76">
        <v>17</v>
      </c>
      <c r="G68" s="72"/>
      <c r="H68" s="73"/>
    </row>
    <row r="69" spans="2:8" ht="14.5" customHeight="1">
      <c r="B69" s="76">
        <v>18</v>
      </c>
      <c r="C69" s="72"/>
      <c r="D69" s="73"/>
      <c r="F69" s="76">
        <v>18</v>
      </c>
      <c r="G69" s="72"/>
      <c r="H69" s="73"/>
    </row>
    <row r="70" spans="2:8" ht="14.5" customHeight="1">
      <c r="B70" s="69">
        <v>19</v>
      </c>
      <c r="C70" s="70"/>
      <c r="D70" s="71"/>
      <c r="F70" s="69">
        <v>19</v>
      </c>
      <c r="G70" s="70"/>
      <c r="H70" s="71"/>
    </row>
    <row r="71" spans="2:8" ht="14.5" customHeight="1">
      <c r="B71" s="76">
        <v>20</v>
      </c>
      <c r="C71" s="72"/>
      <c r="D71" s="73"/>
      <c r="F71" s="76">
        <v>20</v>
      </c>
      <c r="G71" s="72"/>
      <c r="H71" s="73"/>
    </row>
    <row r="72" spans="2:8" ht="14.5" customHeight="1">
      <c r="B72" s="76">
        <v>21</v>
      </c>
      <c r="C72" s="72"/>
      <c r="D72" s="73"/>
      <c r="F72" s="76">
        <v>21</v>
      </c>
      <c r="G72" s="72"/>
      <c r="H72" s="73"/>
    </row>
    <row r="73" spans="2:8" ht="14.5" customHeight="1">
      <c r="B73" s="76">
        <v>22</v>
      </c>
      <c r="C73" s="72"/>
      <c r="D73" s="73"/>
      <c r="F73" s="76">
        <v>22</v>
      </c>
      <c r="G73" s="72"/>
      <c r="H73" s="73"/>
    </row>
    <row r="74" spans="2:8" ht="14.5" customHeight="1">
      <c r="B74" s="76">
        <v>23</v>
      </c>
      <c r="C74" s="72"/>
      <c r="D74" s="73"/>
      <c r="F74" s="76">
        <v>23</v>
      </c>
      <c r="G74" s="72"/>
      <c r="H74" s="73"/>
    </row>
    <row r="75" spans="2:8" ht="14.5" customHeight="1">
      <c r="B75" s="76">
        <v>24</v>
      </c>
      <c r="C75" s="72"/>
      <c r="D75" s="73"/>
      <c r="F75" s="76">
        <v>24</v>
      </c>
      <c r="G75" s="72"/>
      <c r="H75" s="77"/>
    </row>
    <row r="76" spans="2:8" ht="14.5" customHeight="1">
      <c r="B76" s="76">
        <v>25</v>
      </c>
      <c r="C76" s="72"/>
      <c r="D76" s="73"/>
      <c r="F76" s="76">
        <v>25</v>
      </c>
      <c r="G76" s="72"/>
      <c r="H76" s="73"/>
    </row>
    <row r="77" spans="2:8" ht="14.5" customHeight="1">
      <c r="B77" s="76">
        <v>26</v>
      </c>
      <c r="C77" s="72"/>
      <c r="D77" s="73"/>
      <c r="F77" s="76">
        <v>26</v>
      </c>
      <c r="G77" s="72"/>
      <c r="H77" s="73"/>
    </row>
    <row r="78" spans="2:8" ht="14.5" customHeight="1">
      <c r="B78" s="76">
        <v>27</v>
      </c>
      <c r="C78" s="72"/>
      <c r="D78" s="73"/>
      <c r="F78" s="76">
        <v>27</v>
      </c>
      <c r="G78" s="72"/>
      <c r="H78" s="73"/>
    </row>
    <row r="79" spans="2:8" ht="14.5" customHeight="1">
      <c r="B79" s="69">
        <v>28</v>
      </c>
      <c r="C79" s="70"/>
      <c r="D79" s="71"/>
      <c r="F79" s="69">
        <v>28</v>
      </c>
      <c r="G79" s="70"/>
      <c r="H79" s="71"/>
    </row>
    <row r="80" spans="2:8" ht="14.5" customHeight="1">
      <c r="B80" s="76">
        <v>29</v>
      </c>
      <c r="C80" s="72"/>
      <c r="D80" s="73"/>
      <c r="F80" s="76">
        <v>29</v>
      </c>
      <c r="G80" s="72"/>
      <c r="H80" s="73"/>
    </row>
    <row r="81" spans="2:8" ht="14.5" customHeight="1">
      <c r="B81" s="76">
        <v>30</v>
      </c>
      <c r="C81" s="72"/>
      <c r="D81" s="73"/>
      <c r="F81" s="76">
        <v>30</v>
      </c>
      <c r="G81" s="72"/>
      <c r="H81" s="73"/>
    </row>
    <row r="82" spans="2:8" ht="14.5" customHeight="1">
      <c r="B82" s="76">
        <v>31</v>
      </c>
      <c r="C82" s="72"/>
      <c r="D82" s="73"/>
      <c r="F82" s="76">
        <v>31</v>
      </c>
      <c r="G82" s="72"/>
      <c r="H82" s="73"/>
    </row>
    <row r="83" spans="2:8" ht="14.5" customHeight="1">
      <c r="B83" s="76">
        <v>32</v>
      </c>
      <c r="C83" s="72"/>
      <c r="D83" s="73"/>
      <c r="F83" s="76">
        <v>32</v>
      </c>
      <c r="G83" s="72"/>
      <c r="H83" s="73"/>
    </row>
    <row r="84" spans="2:8" ht="14.5" customHeight="1">
      <c r="B84" s="76">
        <v>33</v>
      </c>
      <c r="C84" s="72"/>
      <c r="D84" s="73"/>
      <c r="F84" s="76">
        <v>33</v>
      </c>
      <c r="G84" s="72"/>
      <c r="H84" s="73"/>
    </row>
    <row r="85" spans="2:8" ht="14.5" customHeight="1">
      <c r="B85" s="76">
        <v>34</v>
      </c>
      <c r="C85" s="72"/>
      <c r="D85" s="73"/>
      <c r="F85" s="76">
        <v>34</v>
      </c>
      <c r="G85" s="72"/>
      <c r="H85" s="73"/>
    </row>
    <row r="86" spans="2:8" ht="14.5" customHeight="1">
      <c r="B86" s="76">
        <v>35</v>
      </c>
      <c r="C86" s="72"/>
      <c r="D86" s="73"/>
      <c r="F86" s="76">
        <v>35</v>
      </c>
      <c r="G86" s="72"/>
      <c r="H86" s="73"/>
    </row>
    <row r="87" spans="2:8" ht="14.5" customHeight="1">
      <c r="B87" s="76">
        <v>36</v>
      </c>
      <c r="C87" s="72"/>
      <c r="D87" s="73"/>
      <c r="F87" s="76">
        <v>36</v>
      </c>
      <c r="G87" s="72"/>
      <c r="H87" s="73"/>
    </row>
    <row r="88" spans="2:8" ht="14.5" customHeight="1">
      <c r="B88" s="69">
        <v>37</v>
      </c>
      <c r="C88" s="70"/>
      <c r="D88" s="71"/>
      <c r="F88" s="69">
        <v>37</v>
      </c>
      <c r="G88" s="70"/>
      <c r="H88" s="71"/>
    </row>
    <row r="89" spans="2:8" ht="14.5" customHeight="1">
      <c r="B89" s="76">
        <v>38</v>
      </c>
      <c r="C89" s="72"/>
      <c r="D89" s="73"/>
      <c r="F89" s="76">
        <v>38</v>
      </c>
      <c r="G89" s="72"/>
      <c r="H89" s="73"/>
    </row>
    <row r="90" spans="2:8" ht="14.5" customHeight="1">
      <c r="B90" s="76">
        <v>39</v>
      </c>
      <c r="C90" s="72"/>
      <c r="D90" s="73"/>
      <c r="F90" s="76">
        <v>39</v>
      </c>
      <c r="G90" s="72"/>
      <c r="H90" s="73"/>
    </row>
    <row r="91" spans="2:8" ht="14.5" customHeight="1">
      <c r="B91" s="76">
        <v>40</v>
      </c>
      <c r="C91" s="72"/>
      <c r="D91" s="73"/>
      <c r="F91" s="76">
        <v>40</v>
      </c>
      <c r="G91" s="72"/>
      <c r="H91" s="73"/>
    </row>
    <row r="92" spans="2:8" ht="14.5" customHeight="1">
      <c r="B92" s="76">
        <v>41</v>
      </c>
      <c r="C92" s="72"/>
      <c r="D92" s="73"/>
      <c r="F92" s="76">
        <v>41</v>
      </c>
      <c r="G92" s="72"/>
      <c r="H92" s="73"/>
    </row>
    <row r="93" spans="2:8" ht="14.5" customHeight="1">
      <c r="B93" s="76">
        <v>42</v>
      </c>
      <c r="C93" s="72"/>
      <c r="D93" s="73"/>
      <c r="F93" s="76">
        <v>42</v>
      </c>
      <c r="G93" s="72"/>
      <c r="H93" s="73"/>
    </row>
    <row r="94" spans="2:8" ht="14.5" customHeight="1">
      <c r="B94" s="76">
        <v>43</v>
      </c>
      <c r="C94" s="72"/>
      <c r="D94" s="73"/>
      <c r="F94" s="76">
        <v>43</v>
      </c>
      <c r="G94" s="72"/>
      <c r="H94" s="73"/>
    </row>
    <row r="95" spans="2:8" ht="14.5" customHeight="1">
      <c r="B95" s="76">
        <v>44</v>
      </c>
      <c r="C95" s="72"/>
      <c r="D95" s="73"/>
      <c r="F95" s="76">
        <v>44</v>
      </c>
      <c r="G95" s="72"/>
      <c r="H95" s="73"/>
    </row>
    <row r="96" spans="2:8" ht="14.5" customHeight="1">
      <c r="B96" s="76">
        <v>45</v>
      </c>
      <c r="C96" s="72"/>
      <c r="D96" s="73"/>
      <c r="F96" s="76">
        <v>45</v>
      </c>
      <c r="G96" s="72"/>
      <c r="H96" s="73"/>
    </row>
    <row r="97" spans="2:8" ht="14.5" customHeight="1">
      <c r="B97" s="76">
        <v>46</v>
      </c>
      <c r="C97" s="72"/>
      <c r="D97" s="73"/>
      <c r="F97" s="76">
        <v>46</v>
      </c>
      <c r="G97" s="72"/>
      <c r="H97" s="73"/>
    </row>
    <row r="98" spans="2:8" ht="14.5" customHeight="1" thickBot="1"/>
    <row r="99" spans="2:8" ht="19" thickBot="1">
      <c r="B99" s="61"/>
      <c r="C99" s="62" t="s">
        <v>566</v>
      </c>
      <c r="D99" s="63"/>
      <c r="F99" s="61"/>
      <c r="G99" s="62" t="s">
        <v>565</v>
      </c>
      <c r="H99" s="63"/>
    </row>
    <row r="100" spans="2:8" ht="16" thickBot="1">
      <c r="B100" s="65" t="s">
        <v>555</v>
      </c>
      <c r="C100" s="66" t="s">
        <v>21</v>
      </c>
      <c r="D100" s="68" t="s">
        <v>194</v>
      </c>
      <c r="F100" s="65" t="s">
        <v>555</v>
      </c>
      <c r="G100" s="66" t="s">
        <v>21</v>
      </c>
      <c r="H100" s="68" t="s">
        <v>194</v>
      </c>
    </row>
    <row r="101" spans="2:8" ht="14.5" customHeight="1">
      <c r="B101" s="69">
        <v>1</v>
      </c>
      <c r="C101" s="70" t="s">
        <v>201</v>
      </c>
      <c r="D101" s="71" t="s">
        <v>1527</v>
      </c>
      <c r="F101" s="69">
        <v>1</v>
      </c>
      <c r="G101" s="70" t="s">
        <v>202</v>
      </c>
      <c r="H101" s="71" t="s">
        <v>1534</v>
      </c>
    </row>
    <row r="102" spans="2:8" ht="14.5" customHeight="1">
      <c r="B102" s="76">
        <v>2</v>
      </c>
      <c r="C102" s="72" t="s">
        <v>203</v>
      </c>
      <c r="D102" s="73" t="s">
        <v>1528</v>
      </c>
      <c r="F102" s="76">
        <v>2</v>
      </c>
      <c r="G102" s="72" t="s">
        <v>305</v>
      </c>
      <c r="H102" s="73" t="s">
        <v>1536</v>
      </c>
    </row>
    <row r="103" spans="2:8" ht="14.5" customHeight="1">
      <c r="B103" s="76">
        <v>3</v>
      </c>
      <c r="C103" s="72" t="s">
        <v>207</v>
      </c>
      <c r="D103" s="73" t="s">
        <v>1529</v>
      </c>
      <c r="F103" s="76">
        <v>3</v>
      </c>
      <c r="G103" s="72" t="s">
        <v>210</v>
      </c>
      <c r="H103" s="73" t="s">
        <v>1540</v>
      </c>
    </row>
    <row r="104" spans="2:8" ht="14.5" customHeight="1">
      <c r="B104" s="76">
        <v>4</v>
      </c>
      <c r="C104" s="72" t="s">
        <v>250</v>
      </c>
      <c r="D104" s="73" t="s">
        <v>1532</v>
      </c>
      <c r="F104" s="76">
        <v>4</v>
      </c>
      <c r="G104" s="72" t="s">
        <v>199</v>
      </c>
      <c r="H104" s="73" t="s">
        <v>1541</v>
      </c>
    </row>
    <row r="105" spans="2:8" ht="14.5" customHeight="1">
      <c r="B105" s="76">
        <v>5</v>
      </c>
      <c r="C105" s="72" t="s">
        <v>1273</v>
      </c>
      <c r="D105" s="73" t="s">
        <v>1552</v>
      </c>
      <c r="F105" s="76">
        <v>5</v>
      </c>
      <c r="G105" s="72" t="s">
        <v>197</v>
      </c>
      <c r="H105" s="73" t="s">
        <v>1542</v>
      </c>
    </row>
    <row r="106" spans="2:8" ht="14.5" customHeight="1">
      <c r="B106" s="76">
        <v>6</v>
      </c>
      <c r="C106" s="72"/>
      <c r="D106" s="73"/>
      <c r="F106" s="76">
        <v>6</v>
      </c>
      <c r="G106" s="72" t="s">
        <v>168</v>
      </c>
      <c r="H106" s="73" t="s">
        <v>1543</v>
      </c>
    </row>
    <row r="107" spans="2:8" ht="14.5" customHeight="1">
      <c r="B107" s="76">
        <v>7</v>
      </c>
      <c r="C107" s="72"/>
      <c r="D107" s="73"/>
      <c r="F107" s="76">
        <v>7</v>
      </c>
      <c r="G107" s="72" t="s">
        <v>198</v>
      </c>
      <c r="H107" s="73" t="s">
        <v>1544</v>
      </c>
    </row>
    <row r="108" spans="2:8" ht="14.5" customHeight="1">
      <c r="B108" s="76">
        <v>8</v>
      </c>
      <c r="C108" s="72"/>
      <c r="D108" s="73"/>
      <c r="F108" s="76">
        <v>8</v>
      </c>
      <c r="G108" s="72" t="s">
        <v>596</v>
      </c>
      <c r="H108" s="73" t="s">
        <v>1548</v>
      </c>
    </row>
    <row r="109" spans="2:8" ht="14.5" customHeight="1">
      <c r="B109" s="76">
        <v>9</v>
      </c>
      <c r="C109" s="72"/>
      <c r="D109" s="73"/>
      <c r="F109" s="76">
        <v>9</v>
      </c>
      <c r="G109" s="72"/>
      <c r="H109" s="73"/>
    </row>
    <row r="110" spans="2:8" ht="14.5" customHeight="1">
      <c r="B110" s="76">
        <v>10</v>
      </c>
      <c r="C110" s="70"/>
      <c r="D110" s="71"/>
      <c r="F110" s="76">
        <v>10</v>
      </c>
      <c r="G110" s="70"/>
      <c r="H110" s="71"/>
    </row>
    <row r="111" spans="2:8" ht="14.5" customHeight="1">
      <c r="B111" s="76">
        <v>11</v>
      </c>
      <c r="C111" s="70"/>
      <c r="D111" s="71"/>
      <c r="F111" s="76">
        <v>11</v>
      </c>
      <c r="G111" s="70"/>
      <c r="H111" s="71"/>
    </row>
    <row r="112" spans="2:8" ht="14.5" customHeight="1">
      <c r="B112" s="76">
        <v>12</v>
      </c>
      <c r="C112" s="70"/>
      <c r="D112" s="71"/>
      <c r="F112" s="76">
        <v>12</v>
      </c>
      <c r="G112" s="70"/>
      <c r="H112" s="71"/>
    </row>
    <row r="113" spans="2:8" ht="14.5" customHeight="1">
      <c r="B113" s="76">
        <v>13</v>
      </c>
      <c r="C113" s="70"/>
      <c r="D113" s="71"/>
      <c r="F113" s="76">
        <v>13</v>
      </c>
      <c r="G113" s="70"/>
      <c r="H113" s="71"/>
    </row>
    <row r="114" spans="2:8" ht="14.5" customHeight="1">
      <c r="B114" s="76">
        <v>14</v>
      </c>
      <c r="C114" s="70"/>
      <c r="D114" s="71"/>
      <c r="F114" s="76">
        <v>14</v>
      </c>
      <c r="G114" s="70"/>
      <c r="H114" s="71"/>
    </row>
    <row r="115" spans="2:8" ht="14.5" customHeight="1">
      <c r="B115" s="76">
        <v>15</v>
      </c>
      <c r="C115" s="70"/>
      <c r="D115" s="71"/>
      <c r="F115" s="76">
        <v>15</v>
      </c>
      <c r="G115" s="70"/>
      <c r="H115" s="71"/>
    </row>
    <row r="116" spans="2:8" ht="14.5" customHeight="1">
      <c r="B116" s="76">
        <v>16</v>
      </c>
      <c r="C116" s="70"/>
      <c r="D116" s="71"/>
      <c r="F116" s="76">
        <v>16</v>
      </c>
      <c r="G116" s="70"/>
      <c r="H116" s="71"/>
    </row>
    <row r="117" spans="2:8" ht="14.5" customHeight="1">
      <c r="B117" s="76">
        <v>17</v>
      </c>
      <c r="C117" s="72"/>
      <c r="D117" s="73"/>
      <c r="F117" s="76">
        <v>17</v>
      </c>
      <c r="G117" s="72"/>
      <c r="H117" s="73"/>
    </row>
    <row r="118" spans="2:8" ht="14.5" customHeight="1">
      <c r="B118" s="76">
        <v>18</v>
      </c>
      <c r="C118" s="72"/>
      <c r="D118" s="73"/>
      <c r="F118" s="76">
        <v>18</v>
      </c>
      <c r="G118" s="72"/>
      <c r="H118" s="73"/>
    </row>
    <row r="119" spans="2:8" ht="14.5" customHeight="1">
      <c r="B119" s="76">
        <v>19</v>
      </c>
      <c r="C119" s="72"/>
      <c r="D119" s="73"/>
      <c r="F119" s="76">
        <v>19</v>
      </c>
      <c r="G119" s="72"/>
      <c r="H119" s="73"/>
    </row>
    <row r="120" spans="2:8" ht="14.5" customHeight="1">
      <c r="B120" s="76">
        <v>20</v>
      </c>
      <c r="C120" s="72"/>
      <c r="D120" s="73"/>
      <c r="F120" s="76">
        <v>20</v>
      </c>
      <c r="G120" s="72"/>
      <c r="H120" s="73"/>
    </row>
    <row r="121" spans="2:8" ht="14.5" customHeight="1">
      <c r="B121" s="76">
        <v>21</v>
      </c>
      <c r="C121" s="72"/>
      <c r="D121" s="73"/>
      <c r="F121" s="76">
        <v>21</v>
      </c>
      <c r="G121" s="72"/>
      <c r="H121" s="73"/>
    </row>
    <row r="122" spans="2:8" ht="14.5" customHeight="1">
      <c r="B122" s="76">
        <v>22</v>
      </c>
      <c r="C122" s="72"/>
      <c r="D122" s="73"/>
      <c r="F122" s="76">
        <v>22</v>
      </c>
      <c r="G122" s="72"/>
      <c r="H122" s="73"/>
    </row>
    <row r="123" spans="2:8" ht="14.5" customHeight="1" thickBot="1"/>
    <row r="124" spans="2:8" ht="19" thickBot="1">
      <c r="B124" s="61"/>
      <c r="C124" s="62" t="s">
        <v>322</v>
      </c>
      <c r="D124" s="63"/>
      <c r="F124" s="61"/>
      <c r="G124" s="62" t="s">
        <v>323</v>
      </c>
      <c r="H124" s="63"/>
    </row>
    <row r="125" spans="2:8" ht="16" thickBot="1">
      <c r="B125" s="65" t="s">
        <v>555</v>
      </c>
      <c r="C125" s="66" t="s">
        <v>21</v>
      </c>
      <c r="D125" s="68" t="s">
        <v>194</v>
      </c>
      <c r="F125" s="65" t="s">
        <v>555</v>
      </c>
      <c r="G125" s="66" t="s">
        <v>21</v>
      </c>
      <c r="H125" s="68" t="s">
        <v>194</v>
      </c>
    </row>
    <row r="126" spans="2:8" ht="14.5" customHeight="1">
      <c r="B126" s="69">
        <v>1</v>
      </c>
      <c r="C126" s="70" t="s">
        <v>216</v>
      </c>
      <c r="D126" s="71" t="s">
        <v>1546</v>
      </c>
      <c r="F126" s="69">
        <v>1</v>
      </c>
      <c r="G126" s="70" t="s">
        <v>215</v>
      </c>
      <c r="H126" s="71" t="s">
        <v>1550</v>
      </c>
    </row>
    <row r="127" spans="2:8" ht="14.5" customHeight="1">
      <c r="B127" s="76">
        <v>2</v>
      </c>
      <c r="C127" s="72" t="s">
        <v>589</v>
      </c>
      <c r="D127" s="73" t="s">
        <v>1551</v>
      </c>
      <c r="F127" s="76">
        <v>2</v>
      </c>
      <c r="G127" s="72"/>
      <c r="H127" s="73"/>
    </row>
    <row r="128" spans="2:8" ht="14.5" customHeight="1">
      <c r="B128" s="76">
        <v>3</v>
      </c>
      <c r="C128" s="72"/>
      <c r="D128" s="73"/>
      <c r="F128" s="76">
        <v>3</v>
      </c>
      <c r="G128" s="72"/>
      <c r="H128" s="73"/>
    </row>
    <row r="129" spans="2:8" ht="14.5" customHeight="1">
      <c r="B129" s="76">
        <v>4</v>
      </c>
      <c r="C129" s="72"/>
      <c r="D129" s="73"/>
      <c r="F129" s="76">
        <v>4</v>
      </c>
      <c r="G129" s="72"/>
      <c r="H129" s="73"/>
    </row>
    <row r="130" spans="2:8" ht="14.5" customHeight="1">
      <c r="B130" s="76">
        <v>5</v>
      </c>
      <c r="C130" s="72"/>
      <c r="D130" s="73"/>
      <c r="F130" s="76">
        <v>5</v>
      </c>
      <c r="G130" s="72"/>
      <c r="H130" s="73"/>
    </row>
    <row r="131" spans="2:8" ht="14.5" customHeight="1">
      <c r="B131" s="76">
        <v>6</v>
      </c>
      <c r="C131" s="72"/>
      <c r="D131" s="73"/>
      <c r="F131" s="76">
        <v>6</v>
      </c>
      <c r="G131" s="72"/>
      <c r="H131" s="73"/>
    </row>
    <row r="132" spans="2:8" ht="14.5" customHeight="1">
      <c r="B132" s="76">
        <v>7</v>
      </c>
      <c r="C132" s="72"/>
      <c r="D132" s="73"/>
      <c r="F132" s="76">
        <v>7</v>
      </c>
      <c r="G132" s="72"/>
      <c r="H132" s="73"/>
    </row>
    <row r="133" spans="2:8" ht="14.5" customHeight="1">
      <c r="B133" s="76">
        <v>8</v>
      </c>
      <c r="C133" s="72"/>
      <c r="D133" s="73"/>
      <c r="F133" s="76">
        <v>8</v>
      </c>
      <c r="G133" s="72"/>
      <c r="H133" s="73"/>
    </row>
    <row r="134" spans="2:8" ht="14.5" customHeight="1">
      <c r="B134" s="76">
        <v>9</v>
      </c>
      <c r="C134" s="72"/>
      <c r="D134" s="73"/>
      <c r="F134" s="76">
        <v>9</v>
      </c>
      <c r="G134" s="72"/>
      <c r="H134" s="73"/>
    </row>
    <row r="135" spans="2:8" ht="14.5" customHeight="1">
      <c r="B135" s="76">
        <v>10</v>
      </c>
      <c r="C135" s="72"/>
      <c r="D135" s="73"/>
      <c r="F135" s="76">
        <v>10</v>
      </c>
      <c r="G135" s="72"/>
      <c r="H135" s="73"/>
    </row>
    <row r="136" spans="2:8" ht="14.5" customHeight="1">
      <c r="B136" s="76">
        <v>11</v>
      </c>
      <c r="C136" s="72"/>
      <c r="D136" s="73"/>
      <c r="F136" s="76">
        <v>11</v>
      </c>
      <c r="G136" s="72"/>
      <c r="H136" s="73"/>
    </row>
    <row r="137" spans="2:8" ht="14.5" customHeight="1">
      <c r="B137" s="76">
        <v>12</v>
      </c>
      <c r="C137" s="72"/>
      <c r="D137" s="73"/>
      <c r="F137" s="76">
        <v>12</v>
      </c>
      <c r="G137" s="72"/>
      <c r="H137" s="73"/>
    </row>
    <row r="138" spans="2:8" ht="14.5" customHeight="1">
      <c r="B138" s="76">
        <v>13</v>
      </c>
      <c r="C138" s="72"/>
      <c r="D138" s="73"/>
      <c r="F138" s="76">
        <v>13</v>
      </c>
      <c r="G138" s="72"/>
      <c r="H138" s="73"/>
    </row>
    <row r="139" spans="2:8" ht="14.5" customHeight="1">
      <c r="B139" s="76">
        <v>14</v>
      </c>
      <c r="C139" s="72"/>
      <c r="D139" s="73"/>
      <c r="F139" s="76">
        <v>14</v>
      </c>
      <c r="G139" s="72"/>
      <c r="H139" s="73"/>
    </row>
    <row r="140" spans="2:8" ht="14.5" customHeight="1">
      <c r="B140" s="76">
        <v>15</v>
      </c>
      <c r="C140" s="72"/>
      <c r="D140" s="73"/>
      <c r="F140" s="76">
        <v>15</v>
      </c>
      <c r="G140" s="72"/>
      <c r="H140" s="73"/>
    </row>
    <row r="141" spans="2:8" ht="14.5" customHeight="1">
      <c r="B141" s="76">
        <v>16</v>
      </c>
      <c r="C141" s="70"/>
      <c r="D141" s="71"/>
      <c r="F141" s="76">
        <v>16</v>
      </c>
      <c r="G141" s="70"/>
      <c r="H141" s="71"/>
    </row>
    <row r="142" spans="2:8" ht="14.5" customHeight="1">
      <c r="B142" s="76">
        <v>17</v>
      </c>
      <c r="C142" s="72"/>
      <c r="D142" s="73"/>
      <c r="F142" s="76">
        <v>17</v>
      </c>
      <c r="G142" s="72"/>
      <c r="H142" s="73"/>
    </row>
    <row r="143" spans="2:8" ht="14.5" customHeight="1">
      <c r="B143" s="76">
        <v>18</v>
      </c>
      <c r="C143" s="72"/>
      <c r="D143" s="73"/>
      <c r="F143" s="76">
        <v>18</v>
      </c>
      <c r="G143" s="72"/>
      <c r="H143" s="73"/>
    </row>
    <row r="144" spans="2:8" ht="14.5" customHeight="1">
      <c r="B144" s="76">
        <v>19</v>
      </c>
      <c r="C144" s="72"/>
      <c r="D144" s="73"/>
      <c r="F144" s="76">
        <v>19</v>
      </c>
      <c r="G144" s="72"/>
      <c r="H144" s="73"/>
    </row>
    <row r="145" spans="2:8" ht="14.5" customHeight="1">
      <c r="B145" s="76">
        <v>20</v>
      </c>
      <c r="C145" s="72"/>
      <c r="D145" s="73"/>
      <c r="F145" s="76">
        <v>20</v>
      </c>
      <c r="G145" s="72"/>
      <c r="H145" s="73"/>
    </row>
    <row r="146" spans="2:8" ht="14.5" customHeight="1">
      <c r="B146" s="76">
        <v>21</v>
      </c>
      <c r="C146" s="72"/>
      <c r="D146" s="73"/>
      <c r="F146" s="76">
        <v>21</v>
      </c>
      <c r="G146" s="72"/>
      <c r="H146" s="73"/>
    </row>
    <row r="147" spans="2:8" ht="14.5" customHeight="1" thickBot="1"/>
    <row r="148" spans="2:8" ht="19" thickBot="1">
      <c r="B148" s="61"/>
      <c r="C148" s="62" t="s">
        <v>357</v>
      </c>
      <c r="D148" s="63"/>
      <c r="F148" s="61"/>
      <c r="G148" s="62" t="s">
        <v>376</v>
      </c>
      <c r="H148" s="63"/>
    </row>
    <row r="149" spans="2:8" ht="16" thickBot="1">
      <c r="B149" s="65" t="s">
        <v>555</v>
      </c>
      <c r="C149" s="66" t="s">
        <v>21</v>
      </c>
      <c r="D149" s="68" t="s">
        <v>194</v>
      </c>
      <c r="F149" s="65" t="s">
        <v>555</v>
      </c>
      <c r="G149" s="66" t="s">
        <v>21</v>
      </c>
      <c r="H149" s="68" t="s">
        <v>194</v>
      </c>
    </row>
    <row r="150" spans="2:8" ht="14.5" customHeight="1">
      <c r="B150" s="69">
        <v>1</v>
      </c>
      <c r="C150" s="70" t="s">
        <v>351</v>
      </c>
      <c r="D150" s="71" t="s">
        <v>1549</v>
      </c>
      <c r="F150" s="69">
        <v>1</v>
      </c>
      <c r="G150" s="70"/>
      <c r="H150" s="71"/>
    </row>
    <row r="151" spans="2:8" ht="14.5" customHeight="1">
      <c r="B151" s="76">
        <v>2</v>
      </c>
      <c r="C151" s="72"/>
      <c r="D151" s="73"/>
      <c r="F151" s="76">
        <v>2</v>
      </c>
      <c r="G151" s="72"/>
      <c r="H151" s="73"/>
    </row>
    <row r="152" spans="2:8" ht="14.5" customHeight="1">
      <c r="B152" s="76">
        <v>3</v>
      </c>
      <c r="C152" s="72"/>
      <c r="D152" s="73"/>
      <c r="F152" s="76">
        <v>3</v>
      </c>
      <c r="G152" s="72"/>
      <c r="H152" s="73"/>
    </row>
    <row r="153" spans="2:8" ht="14.5" customHeight="1">
      <c r="B153" s="76">
        <v>4</v>
      </c>
      <c r="C153" s="72"/>
      <c r="D153" s="73"/>
      <c r="F153" s="76">
        <v>4</v>
      </c>
      <c r="G153" s="72"/>
      <c r="H153" s="73"/>
    </row>
    <row r="154" spans="2:8" ht="14.5" customHeight="1">
      <c r="B154" s="76">
        <v>5</v>
      </c>
      <c r="C154" s="72"/>
      <c r="D154" s="73"/>
      <c r="F154" s="76">
        <v>5</v>
      </c>
      <c r="G154" s="72"/>
      <c r="H154" s="73"/>
    </row>
    <row r="155" spans="2:8" ht="14.5" customHeight="1">
      <c r="B155" s="76">
        <v>6</v>
      </c>
      <c r="C155" s="72"/>
      <c r="D155" s="73"/>
      <c r="F155" s="76">
        <v>6</v>
      </c>
      <c r="G155" s="72"/>
      <c r="H155" s="73"/>
    </row>
    <row r="156" spans="2:8" ht="14.5" customHeight="1">
      <c r="B156" s="76">
        <v>7</v>
      </c>
      <c r="C156" s="72"/>
      <c r="D156" s="73"/>
      <c r="F156" s="76">
        <v>7</v>
      </c>
      <c r="G156" s="72"/>
      <c r="H156" s="73"/>
    </row>
    <row r="157" spans="2:8" ht="14.5" customHeight="1">
      <c r="B157" s="76">
        <v>8</v>
      </c>
      <c r="C157" s="72"/>
      <c r="D157" s="73"/>
      <c r="F157" s="76">
        <v>8</v>
      </c>
      <c r="G157" s="72"/>
      <c r="H157" s="73"/>
    </row>
    <row r="158" spans="2:8" ht="14.5" customHeight="1">
      <c r="B158" s="76">
        <v>9</v>
      </c>
      <c r="C158" s="72"/>
      <c r="D158" s="73"/>
      <c r="F158" s="76">
        <v>9</v>
      </c>
      <c r="G158" s="72"/>
      <c r="H158" s="73"/>
    </row>
    <row r="159" spans="2:8" ht="14.5" customHeight="1">
      <c r="B159" s="76">
        <v>10</v>
      </c>
      <c r="C159" s="72"/>
      <c r="D159" s="73"/>
      <c r="F159" s="76">
        <v>10</v>
      </c>
      <c r="G159" s="72"/>
      <c r="H159" s="73"/>
    </row>
    <row r="160" spans="2:8" ht="14.5" customHeight="1">
      <c r="B160" s="76">
        <v>11</v>
      </c>
      <c r="C160" s="72"/>
      <c r="D160" s="73"/>
      <c r="F160" s="76">
        <v>11</v>
      </c>
      <c r="G160" s="72"/>
      <c r="H160" s="73"/>
    </row>
    <row r="161" spans="2:8" ht="14.5" customHeight="1">
      <c r="B161" s="76">
        <v>12</v>
      </c>
      <c r="C161" s="72"/>
      <c r="D161" s="73"/>
      <c r="F161" s="76">
        <v>12</v>
      </c>
      <c r="G161" s="72"/>
      <c r="H161" s="73"/>
    </row>
    <row r="162" spans="2:8" ht="14.5" customHeight="1">
      <c r="B162" s="76">
        <v>13</v>
      </c>
      <c r="C162" s="72"/>
      <c r="D162" s="73"/>
      <c r="F162" s="76">
        <v>13</v>
      </c>
      <c r="G162" s="72"/>
      <c r="H162" s="73"/>
    </row>
    <row r="163" spans="2:8" ht="14.5" customHeight="1">
      <c r="B163" s="76">
        <v>14</v>
      </c>
      <c r="C163" s="72"/>
      <c r="D163" s="73"/>
      <c r="F163" s="76">
        <v>14</v>
      </c>
      <c r="G163" s="72"/>
      <c r="H163" s="73"/>
    </row>
    <row r="164" spans="2:8" ht="14.5" customHeight="1">
      <c r="B164" s="76">
        <v>15</v>
      </c>
      <c r="C164" s="72"/>
      <c r="D164" s="73"/>
      <c r="F164" s="76">
        <v>15</v>
      </c>
      <c r="G164" s="72"/>
      <c r="H164" s="73"/>
    </row>
    <row r="165" spans="2:8" ht="14.5" customHeight="1">
      <c r="B165" s="76">
        <v>16</v>
      </c>
      <c r="C165" s="72"/>
      <c r="D165" s="73"/>
      <c r="F165" s="76">
        <v>16</v>
      </c>
      <c r="G165" s="72"/>
      <c r="H165" s="73"/>
    </row>
    <row r="166" spans="2:8" ht="14.5" customHeight="1">
      <c r="B166" s="76">
        <v>17</v>
      </c>
      <c r="C166" s="72"/>
      <c r="D166" s="73"/>
      <c r="F166" s="76">
        <v>17</v>
      </c>
      <c r="G166" s="72"/>
      <c r="H166" s="73"/>
    </row>
    <row r="167" spans="2:8" ht="14.5" customHeight="1">
      <c r="B167" s="76">
        <v>18</v>
      </c>
      <c r="C167" s="72"/>
      <c r="D167" s="73"/>
      <c r="F167" s="76">
        <v>18</v>
      </c>
      <c r="G167" s="72"/>
      <c r="H167" s="73"/>
    </row>
    <row r="168" spans="2:8" ht="14.5" customHeight="1">
      <c r="B168" s="76">
        <v>19</v>
      </c>
      <c r="C168" s="72"/>
      <c r="D168" s="73"/>
      <c r="F168" s="76">
        <v>19</v>
      </c>
      <c r="G168" s="72"/>
      <c r="H168" s="73"/>
    </row>
    <row r="169" spans="2:8" ht="14.5" customHeight="1">
      <c r="B169" s="76">
        <v>20</v>
      </c>
      <c r="C169" s="72"/>
      <c r="D169" s="73"/>
      <c r="F169" s="76">
        <v>20</v>
      </c>
      <c r="G169" s="72"/>
      <c r="H169" s="73"/>
    </row>
    <row r="170" spans="2:8" ht="14.5" customHeight="1">
      <c r="B170" s="76">
        <v>21</v>
      </c>
      <c r="C170" s="72"/>
      <c r="D170" s="73"/>
      <c r="F170" s="76">
        <v>21</v>
      </c>
      <c r="G170" s="72"/>
      <c r="H170" s="73"/>
    </row>
    <row r="171" spans="2:8" ht="14.5" customHeight="1">
      <c r="B171" s="76">
        <v>22</v>
      </c>
      <c r="C171" s="72"/>
      <c r="D171" s="73"/>
      <c r="F171" s="76">
        <v>22</v>
      </c>
      <c r="G171" s="72"/>
      <c r="H171" s="73"/>
    </row>
    <row r="172" spans="2:8" ht="14.5" customHeight="1" thickBot="1"/>
    <row r="173" spans="2:8" ht="19" thickBot="1">
      <c r="B173" s="61"/>
      <c r="C173" s="62" t="s">
        <v>669</v>
      </c>
      <c r="D173" s="63"/>
      <c r="F173" s="61"/>
      <c r="G173" s="62" t="s">
        <v>670</v>
      </c>
      <c r="H173" s="63"/>
    </row>
    <row r="174" spans="2:8" ht="16" thickBot="1">
      <c r="B174" s="65" t="s">
        <v>555</v>
      </c>
      <c r="C174" s="66" t="s">
        <v>21</v>
      </c>
      <c r="D174" s="68" t="s">
        <v>194</v>
      </c>
      <c r="F174" s="65" t="s">
        <v>555</v>
      </c>
      <c r="G174" s="66" t="s">
        <v>21</v>
      </c>
      <c r="H174" s="68" t="s">
        <v>194</v>
      </c>
    </row>
    <row r="175" spans="2:8" ht="14.5" customHeight="1">
      <c r="B175" s="69">
        <v>1</v>
      </c>
      <c r="C175" s="70" t="s">
        <v>381</v>
      </c>
      <c r="D175" s="71" t="s">
        <v>1555</v>
      </c>
      <c r="F175" s="69">
        <v>1</v>
      </c>
      <c r="G175" s="70"/>
      <c r="H175" s="71"/>
    </row>
    <row r="176" spans="2:8" ht="14.5" customHeight="1">
      <c r="B176" s="76">
        <v>2</v>
      </c>
      <c r="C176" s="72"/>
      <c r="D176" s="73"/>
      <c r="F176" s="76">
        <v>2</v>
      </c>
      <c r="G176" s="72"/>
      <c r="H176" s="73"/>
    </row>
    <row r="177" spans="2:8" ht="14.5" customHeight="1">
      <c r="B177" s="76">
        <v>3</v>
      </c>
      <c r="C177" s="72"/>
      <c r="D177" s="73"/>
      <c r="F177" s="76">
        <v>3</v>
      </c>
      <c r="G177" s="72"/>
      <c r="H177" s="73"/>
    </row>
    <row r="178" spans="2:8" ht="14.5" customHeight="1">
      <c r="B178" s="76">
        <v>4</v>
      </c>
      <c r="C178" s="72"/>
      <c r="D178" s="78"/>
      <c r="F178" s="76">
        <v>4</v>
      </c>
      <c r="G178" s="72"/>
      <c r="H178" s="73"/>
    </row>
    <row r="179" spans="2:8" ht="14.5" customHeight="1">
      <c r="B179" s="76">
        <v>5</v>
      </c>
      <c r="C179" s="72"/>
      <c r="D179" s="73"/>
      <c r="F179" s="76">
        <v>5</v>
      </c>
      <c r="G179" s="72"/>
      <c r="H179" s="73"/>
    </row>
    <row r="180" spans="2:8" ht="14.5" customHeight="1">
      <c r="B180" s="76">
        <v>6</v>
      </c>
      <c r="C180" s="72"/>
      <c r="D180" s="73"/>
      <c r="F180" s="76">
        <v>6</v>
      </c>
      <c r="G180" s="72"/>
      <c r="H180" s="73"/>
    </row>
    <row r="181" spans="2:8" ht="14.5" customHeight="1">
      <c r="B181" s="76">
        <v>7</v>
      </c>
      <c r="C181" s="72"/>
      <c r="D181" s="73"/>
      <c r="F181" s="76">
        <v>7</v>
      </c>
      <c r="G181" s="72"/>
      <c r="H181" s="73"/>
    </row>
    <row r="182" spans="2:8" ht="14.5" customHeight="1">
      <c r="B182" s="76">
        <v>8</v>
      </c>
      <c r="C182" s="72"/>
      <c r="D182" s="73"/>
      <c r="F182" s="76">
        <v>8</v>
      </c>
      <c r="G182" s="72"/>
      <c r="H182" s="73"/>
    </row>
    <row r="183" spans="2:8" ht="14.5" customHeight="1">
      <c r="B183" s="76">
        <v>9</v>
      </c>
      <c r="C183" s="72"/>
      <c r="D183" s="73"/>
      <c r="F183" s="76">
        <v>9</v>
      </c>
      <c r="G183" s="72"/>
      <c r="H183" s="73"/>
    </row>
    <row r="184" spans="2:8" ht="14.5" customHeight="1">
      <c r="B184" s="76">
        <v>10</v>
      </c>
      <c r="C184" s="72"/>
      <c r="D184" s="73"/>
      <c r="F184" s="76">
        <v>10</v>
      </c>
      <c r="G184" s="72"/>
      <c r="H184" s="73"/>
    </row>
    <row r="185" spans="2:8" ht="14.5" customHeight="1">
      <c r="B185" s="76">
        <v>11</v>
      </c>
      <c r="C185" s="72"/>
      <c r="D185" s="73"/>
      <c r="F185" s="76">
        <v>11</v>
      </c>
      <c r="G185" s="72"/>
      <c r="H185" s="73"/>
    </row>
    <row r="186" spans="2:8" ht="14.5" customHeight="1">
      <c r="B186" s="76">
        <v>12</v>
      </c>
      <c r="C186" s="72"/>
      <c r="D186" s="73"/>
      <c r="F186" s="76">
        <v>12</v>
      </c>
      <c r="G186" s="72"/>
      <c r="H186" s="73"/>
    </row>
    <row r="187" spans="2:8" ht="14.5" customHeight="1">
      <c r="B187" s="76">
        <v>13</v>
      </c>
      <c r="C187" s="72"/>
      <c r="D187" s="73"/>
      <c r="F187" s="76">
        <v>13</v>
      </c>
      <c r="G187" s="72"/>
      <c r="H187" s="73"/>
    </row>
    <row r="188" spans="2:8" ht="14.5" customHeight="1">
      <c r="B188" s="76">
        <v>14</v>
      </c>
      <c r="C188" s="72"/>
      <c r="D188" s="73"/>
      <c r="F188" s="76">
        <v>14</v>
      </c>
      <c r="G188" s="72"/>
      <c r="H188" s="73"/>
    </row>
    <row r="189" spans="2:8" ht="14.5" customHeight="1">
      <c r="B189" s="76">
        <v>15</v>
      </c>
      <c r="C189" s="72"/>
      <c r="D189" s="73"/>
      <c r="F189" s="76">
        <v>15</v>
      </c>
      <c r="G189" s="72"/>
      <c r="H189" s="73"/>
    </row>
    <row r="190" spans="2:8" ht="14.5" customHeight="1">
      <c r="B190" s="76">
        <v>16</v>
      </c>
      <c r="C190" s="72"/>
      <c r="D190" s="73"/>
      <c r="F190" s="76">
        <v>16</v>
      </c>
      <c r="G190" s="72"/>
      <c r="H190" s="73"/>
    </row>
    <row r="191" spans="2:8" ht="14.5" customHeight="1">
      <c r="B191" s="76">
        <v>17</v>
      </c>
      <c r="C191" s="72"/>
      <c r="D191" s="73"/>
      <c r="F191" s="76">
        <v>17</v>
      </c>
      <c r="G191" s="72"/>
      <c r="H191" s="73"/>
    </row>
    <row r="192" spans="2:8" ht="14.5" customHeight="1">
      <c r="B192" s="76">
        <v>18</v>
      </c>
      <c r="C192" s="72"/>
      <c r="D192" s="73"/>
      <c r="F192" s="76">
        <v>18</v>
      </c>
      <c r="G192" s="72"/>
      <c r="H192" s="73"/>
    </row>
    <row r="193" spans="2:8" ht="14.5" customHeight="1">
      <c r="B193" s="76">
        <v>19</v>
      </c>
      <c r="C193" s="72"/>
      <c r="D193" s="73"/>
      <c r="F193" s="76">
        <v>19</v>
      </c>
      <c r="G193" s="72"/>
      <c r="H193" s="73"/>
    </row>
    <row r="194" spans="2:8" ht="14.5" customHeight="1">
      <c r="B194" s="76">
        <v>20</v>
      </c>
      <c r="C194" s="72"/>
      <c r="D194" s="73"/>
      <c r="F194" s="76">
        <v>20</v>
      </c>
      <c r="G194" s="72"/>
      <c r="H194" s="73"/>
    </row>
    <row r="195" spans="2:8" ht="14.5" customHeight="1">
      <c r="B195" s="76">
        <v>21</v>
      </c>
      <c r="C195" s="70"/>
      <c r="D195" s="71"/>
      <c r="F195" s="76">
        <v>21</v>
      </c>
      <c r="G195" s="70"/>
      <c r="H195" s="71"/>
    </row>
    <row r="196" spans="2:8" ht="14.5" customHeight="1" thickBot="1"/>
    <row r="197" spans="2:8" ht="19" thickBot="1">
      <c r="B197" s="61"/>
      <c r="C197" s="62" t="s">
        <v>671</v>
      </c>
      <c r="D197" s="63"/>
      <c r="F197" s="61"/>
      <c r="G197" s="62" t="s">
        <v>672</v>
      </c>
      <c r="H197" s="63"/>
    </row>
    <row r="198" spans="2:8" ht="16" thickBot="1">
      <c r="B198" s="65" t="s">
        <v>555</v>
      </c>
      <c r="C198" s="66" t="s">
        <v>21</v>
      </c>
      <c r="D198" s="68" t="s">
        <v>194</v>
      </c>
      <c r="F198" s="65" t="s">
        <v>555</v>
      </c>
      <c r="G198" s="66" t="s">
        <v>21</v>
      </c>
      <c r="H198" s="68" t="s">
        <v>194</v>
      </c>
    </row>
    <row r="199" spans="2:8" ht="14.5" customHeight="1">
      <c r="B199" s="69">
        <v>1</v>
      </c>
      <c r="C199" s="70" t="s">
        <v>433</v>
      </c>
      <c r="D199" s="71" t="s">
        <v>1553</v>
      </c>
      <c r="F199" s="69">
        <v>1</v>
      </c>
      <c r="G199" s="70" t="s">
        <v>229</v>
      </c>
      <c r="H199" s="71" t="s">
        <v>1558</v>
      </c>
    </row>
    <row r="200" spans="2:8" ht="14.5" customHeight="1">
      <c r="B200" s="76">
        <v>2</v>
      </c>
      <c r="C200" s="72" t="s">
        <v>460</v>
      </c>
      <c r="D200" s="73" t="s">
        <v>1554</v>
      </c>
      <c r="F200" s="76">
        <v>2</v>
      </c>
      <c r="G200" s="72" t="s">
        <v>531</v>
      </c>
      <c r="H200" s="73" t="s">
        <v>1559</v>
      </c>
    </row>
    <row r="201" spans="2:8" ht="14.5" customHeight="1">
      <c r="B201" s="76">
        <v>3</v>
      </c>
      <c r="C201" s="72" t="s">
        <v>456</v>
      </c>
      <c r="D201" s="73" t="s">
        <v>1556</v>
      </c>
      <c r="F201" s="76">
        <v>3</v>
      </c>
      <c r="G201" s="72" t="s">
        <v>1563</v>
      </c>
      <c r="H201" s="73" t="s">
        <v>1562</v>
      </c>
    </row>
    <row r="202" spans="2:8" ht="14.5" customHeight="1">
      <c r="B202" s="76">
        <v>4</v>
      </c>
      <c r="C202" s="72" t="s">
        <v>422</v>
      </c>
      <c r="D202" s="73" t="s">
        <v>1557</v>
      </c>
      <c r="F202" s="76">
        <v>4</v>
      </c>
      <c r="G202" s="72"/>
      <c r="H202" s="73"/>
    </row>
    <row r="203" spans="2:8" ht="14.5" customHeight="1">
      <c r="B203" s="76">
        <v>5</v>
      </c>
      <c r="C203" s="72"/>
      <c r="D203" s="73"/>
      <c r="F203" s="76">
        <v>5</v>
      </c>
      <c r="G203" s="72"/>
      <c r="H203" s="73"/>
    </row>
    <row r="204" spans="2:8" ht="14.5" customHeight="1">
      <c r="B204" s="76">
        <v>6</v>
      </c>
      <c r="C204" s="72"/>
      <c r="D204" s="73"/>
      <c r="F204" s="76">
        <v>6</v>
      </c>
      <c r="G204" s="72"/>
      <c r="H204" s="73"/>
    </row>
    <row r="205" spans="2:8" ht="14.5" customHeight="1">
      <c r="B205" s="76">
        <v>7</v>
      </c>
      <c r="C205" s="72"/>
      <c r="D205" s="73"/>
      <c r="F205" s="76">
        <v>7</v>
      </c>
      <c r="G205" s="72"/>
      <c r="H205" s="73"/>
    </row>
    <row r="206" spans="2:8" ht="14.5" customHeight="1">
      <c r="B206" s="76">
        <v>8</v>
      </c>
      <c r="C206" s="72"/>
      <c r="D206" s="73"/>
      <c r="F206" s="76">
        <v>8</v>
      </c>
      <c r="G206" s="72"/>
      <c r="H206" s="73"/>
    </row>
    <row r="207" spans="2:8" ht="14.5" customHeight="1">
      <c r="B207" s="76">
        <v>9</v>
      </c>
      <c r="C207" s="72"/>
      <c r="D207" s="73"/>
      <c r="F207" s="76">
        <v>9</v>
      </c>
      <c r="G207" s="72"/>
      <c r="H207" s="73"/>
    </row>
    <row r="208" spans="2:8" ht="14.5" customHeight="1">
      <c r="B208" s="69">
        <v>10</v>
      </c>
      <c r="C208" s="70"/>
      <c r="D208" s="71"/>
      <c r="F208" s="69">
        <v>10</v>
      </c>
      <c r="G208" s="70"/>
      <c r="H208" s="71"/>
    </row>
    <row r="209" spans="2:8" ht="14.5" customHeight="1">
      <c r="B209" s="76">
        <v>11</v>
      </c>
      <c r="C209" s="72"/>
      <c r="D209" s="73"/>
      <c r="F209" s="76">
        <v>11</v>
      </c>
      <c r="G209" s="72"/>
      <c r="H209" s="73"/>
    </row>
    <row r="210" spans="2:8" ht="14.5" customHeight="1">
      <c r="B210" s="76">
        <v>12</v>
      </c>
      <c r="C210" s="72"/>
      <c r="D210" s="73"/>
      <c r="F210" s="76">
        <v>12</v>
      </c>
      <c r="G210" s="72"/>
      <c r="H210" s="73"/>
    </row>
    <row r="211" spans="2:8" ht="14.5" customHeight="1">
      <c r="B211" s="76">
        <v>13</v>
      </c>
      <c r="C211" s="72"/>
      <c r="D211" s="73"/>
      <c r="F211" s="76">
        <v>13</v>
      </c>
      <c r="G211" s="72"/>
      <c r="H211" s="73"/>
    </row>
    <row r="212" spans="2:8" ht="14.5" customHeight="1">
      <c r="B212" s="76">
        <v>14</v>
      </c>
      <c r="C212" s="72"/>
      <c r="D212" s="73"/>
      <c r="F212" s="76">
        <v>14</v>
      </c>
      <c r="G212" s="72"/>
      <c r="H212" s="73"/>
    </row>
    <row r="213" spans="2:8" ht="14.5" customHeight="1">
      <c r="B213" s="76">
        <v>15</v>
      </c>
      <c r="C213" s="72"/>
      <c r="D213" s="73"/>
      <c r="F213" s="76">
        <v>15</v>
      </c>
      <c r="G213" s="72"/>
      <c r="H213" s="73"/>
    </row>
    <row r="214" spans="2:8" ht="14.5" customHeight="1">
      <c r="B214" s="76">
        <v>16</v>
      </c>
      <c r="C214" s="72"/>
      <c r="D214" s="73"/>
      <c r="F214" s="76">
        <v>16</v>
      </c>
      <c r="G214" s="72"/>
      <c r="H214" s="73"/>
    </row>
    <row r="215" spans="2:8" ht="14.5" customHeight="1">
      <c r="B215" s="76">
        <v>17</v>
      </c>
      <c r="C215" s="72"/>
      <c r="D215" s="73"/>
      <c r="F215" s="76">
        <v>17</v>
      </c>
      <c r="G215" s="72"/>
      <c r="H215" s="73"/>
    </row>
    <row r="216" spans="2:8" ht="14.5" customHeight="1">
      <c r="B216" s="76">
        <v>18</v>
      </c>
      <c r="C216" s="72"/>
      <c r="D216" s="73"/>
      <c r="F216" s="76">
        <v>18</v>
      </c>
      <c r="G216" s="72"/>
      <c r="H216" s="73"/>
    </row>
    <row r="217" spans="2:8" ht="14.5" customHeight="1">
      <c r="B217" s="76">
        <v>19</v>
      </c>
      <c r="C217" s="72"/>
      <c r="D217" s="73"/>
      <c r="F217" s="76">
        <v>19</v>
      </c>
      <c r="G217" s="72"/>
      <c r="H217" s="73"/>
    </row>
    <row r="218" spans="2:8" ht="14.5" customHeight="1">
      <c r="B218" s="76">
        <v>20</v>
      </c>
      <c r="C218" s="72"/>
      <c r="D218" s="73"/>
      <c r="F218" s="76">
        <v>20</v>
      </c>
      <c r="G218" s="72"/>
      <c r="H218" s="73"/>
    </row>
    <row r="219" spans="2:8" ht="14.5" customHeight="1" thickBot="1"/>
    <row r="220" spans="2:8" ht="19" thickBot="1">
      <c r="B220" s="61"/>
      <c r="C220" s="62" t="s">
        <v>674</v>
      </c>
      <c r="D220" s="63"/>
      <c r="F220" s="61"/>
      <c r="G220" s="62" t="s">
        <v>673</v>
      </c>
      <c r="H220" s="63"/>
    </row>
    <row r="221" spans="2:8" ht="16" thickBot="1">
      <c r="B221" s="65" t="s">
        <v>555</v>
      </c>
      <c r="C221" s="66" t="s">
        <v>21</v>
      </c>
      <c r="D221" s="68" t="s">
        <v>194</v>
      </c>
      <c r="F221" s="65" t="s">
        <v>555</v>
      </c>
      <c r="G221" s="66" t="s">
        <v>21</v>
      </c>
      <c r="H221" s="68" t="s">
        <v>194</v>
      </c>
    </row>
    <row r="222" spans="2:8" ht="14.5" customHeight="1">
      <c r="B222" s="69">
        <v>1</v>
      </c>
      <c r="C222" s="70" t="s">
        <v>469</v>
      </c>
      <c r="D222" s="71" t="s">
        <v>1560</v>
      </c>
      <c r="F222" s="69">
        <v>1</v>
      </c>
      <c r="G222" s="70"/>
      <c r="H222" s="71"/>
    </row>
    <row r="223" spans="2:8" ht="14.5" customHeight="1">
      <c r="B223" s="76">
        <v>2</v>
      </c>
      <c r="C223" s="72" t="s">
        <v>415</v>
      </c>
      <c r="D223" s="73" t="s">
        <v>1561</v>
      </c>
      <c r="F223" s="76">
        <v>2</v>
      </c>
      <c r="G223" s="72"/>
      <c r="H223" s="73"/>
    </row>
    <row r="224" spans="2:8" ht="14.5" customHeight="1">
      <c r="B224" s="76">
        <v>3</v>
      </c>
      <c r="C224" s="72"/>
      <c r="D224" s="73"/>
      <c r="F224" s="76">
        <v>3</v>
      </c>
      <c r="G224" s="72"/>
      <c r="H224" s="73"/>
    </row>
    <row r="225" spans="2:8" ht="14.5" customHeight="1">
      <c r="B225" s="76">
        <v>4</v>
      </c>
      <c r="C225" s="72"/>
      <c r="D225" s="73"/>
      <c r="F225" s="76">
        <v>4</v>
      </c>
      <c r="G225" s="72"/>
      <c r="H225" s="73"/>
    </row>
    <row r="226" spans="2:8" ht="14.5" customHeight="1">
      <c r="B226" s="76">
        <v>5</v>
      </c>
      <c r="C226" s="72"/>
      <c r="D226" s="73"/>
      <c r="F226" s="76">
        <v>5</v>
      </c>
      <c r="G226" s="72"/>
      <c r="H226" s="73"/>
    </row>
    <row r="227" spans="2:8" ht="14.5" customHeight="1">
      <c r="B227" s="76">
        <v>6</v>
      </c>
      <c r="C227" s="72"/>
      <c r="D227" s="73"/>
      <c r="F227" s="76">
        <v>6</v>
      </c>
      <c r="G227" s="72"/>
      <c r="H227" s="73"/>
    </row>
    <row r="228" spans="2:8" ht="14.5" customHeight="1">
      <c r="B228" s="76">
        <v>7</v>
      </c>
      <c r="C228" s="72"/>
      <c r="D228" s="73"/>
      <c r="F228" s="76">
        <v>7</v>
      </c>
      <c r="G228" s="72"/>
      <c r="H228" s="73"/>
    </row>
    <row r="229" spans="2:8" ht="14.5" customHeight="1">
      <c r="B229" s="76">
        <v>8</v>
      </c>
      <c r="C229" s="72"/>
      <c r="D229" s="73"/>
      <c r="F229" s="76">
        <v>8</v>
      </c>
      <c r="G229" s="72"/>
      <c r="H229" s="73"/>
    </row>
    <row r="230" spans="2:8" ht="14.5" customHeight="1">
      <c r="B230" s="76">
        <v>9</v>
      </c>
      <c r="C230" s="72"/>
      <c r="D230" s="73"/>
      <c r="F230" s="76">
        <v>9</v>
      </c>
      <c r="G230" s="72"/>
      <c r="H230" s="73"/>
    </row>
    <row r="231" spans="2:8" ht="14.5" customHeight="1">
      <c r="B231" s="76">
        <v>10</v>
      </c>
      <c r="C231" s="72"/>
      <c r="D231" s="73"/>
      <c r="F231" s="76">
        <v>10</v>
      </c>
      <c r="G231" s="72"/>
      <c r="H231" s="73"/>
    </row>
    <row r="232" spans="2:8" ht="14.5" customHeight="1">
      <c r="B232" s="76">
        <v>11</v>
      </c>
      <c r="C232" s="72"/>
      <c r="D232" s="73"/>
      <c r="F232" s="76">
        <v>11</v>
      </c>
      <c r="G232" s="72"/>
      <c r="H232" s="73"/>
    </row>
    <row r="233" spans="2:8" ht="14.5" customHeight="1">
      <c r="B233" s="76">
        <v>12</v>
      </c>
      <c r="C233" s="72"/>
      <c r="D233" s="73"/>
      <c r="F233" s="76">
        <v>12</v>
      </c>
      <c r="G233" s="72"/>
      <c r="H233" s="73"/>
    </row>
    <row r="234" spans="2:8" ht="14.5" customHeight="1">
      <c r="B234" s="76">
        <v>13</v>
      </c>
      <c r="C234" s="72"/>
      <c r="D234" s="73"/>
      <c r="F234" s="76">
        <v>13</v>
      </c>
      <c r="G234" s="72"/>
      <c r="H234" s="73"/>
    </row>
    <row r="235" spans="2:8" ht="14.5" customHeight="1">
      <c r="B235" s="76">
        <v>14</v>
      </c>
      <c r="C235" s="72"/>
      <c r="D235" s="73"/>
      <c r="F235" s="76">
        <v>14</v>
      </c>
      <c r="G235" s="72"/>
      <c r="H235" s="73"/>
    </row>
    <row r="236" spans="2:8" ht="14.5" customHeight="1">
      <c r="B236" s="76">
        <v>15</v>
      </c>
      <c r="C236" s="72"/>
      <c r="D236" s="73"/>
      <c r="F236" s="76">
        <v>15</v>
      </c>
      <c r="G236" s="72"/>
      <c r="H236" s="73"/>
    </row>
  </sheetData>
  <phoneticPr fontId="23" type="noConversion"/>
  <pageMargins left="0.25" right="0.25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1"/>
  <sheetViews>
    <sheetView workbookViewId="0">
      <selection activeCell="B4" sqref="B4"/>
    </sheetView>
  </sheetViews>
  <sheetFormatPr baseColWidth="10" defaultColWidth="8.83203125" defaultRowHeight="14" x14ac:dyDescent="0"/>
  <cols>
    <col min="1" max="1" width="5.6640625" customWidth="1"/>
    <col min="2" max="2" width="30.6640625" customWidth="1"/>
    <col min="3" max="4" width="5.6640625" customWidth="1"/>
    <col min="5" max="5" width="30.6640625" customWidth="1"/>
    <col min="6" max="6" width="5.6640625" customWidth="1"/>
  </cols>
  <sheetData>
    <row r="1" spans="1:5" ht="25">
      <c r="B1" s="154" t="s">
        <v>1413</v>
      </c>
      <c r="C1" s="154"/>
      <c r="E1" s="154" t="s">
        <v>194</v>
      </c>
    </row>
    <row r="2" spans="1:5" ht="25">
      <c r="A2">
        <v>1</v>
      </c>
      <c r="B2" s="155"/>
      <c r="C2" s="156"/>
      <c r="D2">
        <v>1</v>
      </c>
      <c r="E2" s="90"/>
    </row>
    <row r="3" spans="1:5" ht="25">
      <c r="A3">
        <v>2</v>
      </c>
      <c r="B3" s="155"/>
      <c r="C3" s="156"/>
      <c r="D3">
        <v>2</v>
      </c>
      <c r="E3" s="90"/>
    </row>
    <row r="4" spans="1:5" ht="25">
      <c r="A4">
        <v>3</v>
      </c>
      <c r="B4" s="155"/>
      <c r="C4" s="156"/>
      <c r="D4">
        <v>3</v>
      </c>
      <c r="E4" s="90"/>
    </row>
    <row r="5" spans="1:5" ht="25">
      <c r="A5">
        <v>4</v>
      </c>
      <c r="B5" s="155"/>
      <c r="C5" s="156"/>
      <c r="D5">
        <v>4</v>
      </c>
      <c r="E5" s="90"/>
    </row>
    <row r="6" spans="1:5" ht="25">
      <c r="A6">
        <v>5</v>
      </c>
      <c r="B6" s="155"/>
      <c r="C6" s="156"/>
      <c r="D6">
        <v>5</v>
      </c>
      <c r="E6" s="90"/>
    </row>
    <row r="7" spans="1:5" ht="25">
      <c r="A7">
        <v>6</v>
      </c>
      <c r="B7" s="155"/>
      <c r="C7" s="156"/>
      <c r="D7">
        <v>6</v>
      </c>
      <c r="E7" s="90"/>
    </row>
    <row r="8" spans="1:5" ht="25">
      <c r="A8">
        <v>7</v>
      </c>
      <c r="B8" s="155"/>
      <c r="C8" s="156"/>
      <c r="D8">
        <v>7</v>
      </c>
      <c r="E8" s="90"/>
    </row>
    <row r="9" spans="1:5" ht="25">
      <c r="A9">
        <v>8</v>
      </c>
      <c r="B9" s="155"/>
      <c r="C9" s="156"/>
      <c r="D9">
        <v>8</v>
      </c>
      <c r="E9" s="90"/>
    </row>
    <row r="10" spans="1:5" ht="25">
      <c r="A10">
        <v>9</v>
      </c>
      <c r="B10" s="155"/>
      <c r="C10" s="156"/>
      <c r="D10">
        <v>9</v>
      </c>
      <c r="E10" s="90"/>
    </row>
    <row r="11" spans="1:5" ht="25">
      <c r="A11">
        <v>10</v>
      </c>
      <c r="B11" s="155"/>
      <c r="C11" s="156"/>
      <c r="D11">
        <v>10</v>
      </c>
      <c r="E11" s="90"/>
    </row>
    <row r="12" spans="1:5" ht="25">
      <c r="A12">
        <v>11</v>
      </c>
      <c r="B12" s="155"/>
      <c r="C12" s="156"/>
      <c r="D12">
        <v>11</v>
      </c>
      <c r="E12" s="90"/>
    </row>
    <row r="13" spans="1:5" ht="25">
      <c r="A13">
        <v>12</v>
      </c>
      <c r="B13" s="155"/>
      <c r="C13" s="156"/>
      <c r="D13">
        <v>12</v>
      </c>
      <c r="E13" s="90"/>
    </row>
    <row r="14" spans="1:5" ht="25">
      <c r="A14">
        <v>13</v>
      </c>
      <c r="B14" s="155"/>
      <c r="C14" s="156"/>
      <c r="D14">
        <v>13</v>
      </c>
      <c r="E14" s="90"/>
    </row>
    <row r="15" spans="1:5" ht="25">
      <c r="A15">
        <v>14</v>
      </c>
      <c r="B15" s="155"/>
      <c r="C15" s="156"/>
      <c r="D15">
        <v>14</v>
      </c>
      <c r="E15" s="90"/>
    </row>
    <row r="16" spans="1:5" ht="25">
      <c r="A16">
        <v>15</v>
      </c>
      <c r="B16" s="155"/>
      <c r="C16" s="156"/>
      <c r="D16">
        <v>15</v>
      </c>
      <c r="E16" s="90"/>
    </row>
    <row r="17" spans="1:5" ht="25">
      <c r="A17">
        <v>16</v>
      </c>
      <c r="B17" s="155"/>
      <c r="C17" s="156"/>
      <c r="D17">
        <v>16</v>
      </c>
      <c r="E17" s="90"/>
    </row>
    <row r="18" spans="1:5" ht="25">
      <c r="A18">
        <v>17</v>
      </c>
      <c r="B18" s="155"/>
      <c r="C18" s="156"/>
      <c r="D18">
        <v>17</v>
      </c>
      <c r="E18" s="90"/>
    </row>
    <row r="19" spans="1:5" ht="25">
      <c r="A19">
        <v>18</v>
      </c>
      <c r="B19" s="155"/>
      <c r="C19" s="156"/>
      <c r="D19">
        <v>18</v>
      </c>
      <c r="E19" s="90"/>
    </row>
    <row r="20" spans="1:5" ht="25">
      <c r="A20">
        <v>19</v>
      </c>
      <c r="B20" s="155"/>
      <c r="C20" s="156"/>
      <c r="D20">
        <v>19</v>
      </c>
      <c r="E20" s="90"/>
    </row>
    <row r="21" spans="1:5" ht="25">
      <c r="A21">
        <v>20</v>
      </c>
      <c r="B21" s="155"/>
      <c r="C21" s="156"/>
      <c r="D21">
        <v>20</v>
      </c>
      <c r="E21" s="90"/>
    </row>
    <row r="22" spans="1:5" ht="25">
      <c r="A22">
        <v>21</v>
      </c>
      <c r="B22" s="155"/>
      <c r="C22" s="156"/>
      <c r="D22">
        <v>21</v>
      </c>
      <c r="E22" s="90"/>
    </row>
    <row r="23" spans="1:5" ht="25">
      <c r="A23">
        <v>22</v>
      </c>
      <c r="B23" s="155"/>
      <c r="C23" s="156"/>
      <c r="D23">
        <v>22</v>
      </c>
      <c r="E23" s="90"/>
    </row>
    <row r="24" spans="1:5" ht="25">
      <c r="A24">
        <v>23</v>
      </c>
      <c r="B24" s="155"/>
      <c r="C24" s="156"/>
      <c r="D24">
        <v>23</v>
      </c>
      <c r="E24" s="90"/>
    </row>
    <row r="25" spans="1:5" ht="25">
      <c r="A25">
        <v>24</v>
      </c>
      <c r="B25" s="155"/>
      <c r="C25" s="156"/>
      <c r="D25">
        <v>24</v>
      </c>
      <c r="E25" s="90"/>
    </row>
    <row r="26" spans="1:5" ht="25">
      <c r="A26">
        <v>25</v>
      </c>
      <c r="B26" s="155"/>
      <c r="C26" s="156"/>
      <c r="D26">
        <v>25</v>
      </c>
      <c r="E26" s="90"/>
    </row>
    <row r="27" spans="1:5" ht="25">
      <c r="A27">
        <v>26</v>
      </c>
      <c r="B27" s="155"/>
      <c r="C27" s="156"/>
      <c r="D27">
        <v>26</v>
      </c>
      <c r="E27" s="90"/>
    </row>
    <row r="28" spans="1:5" ht="25">
      <c r="A28">
        <v>27</v>
      </c>
      <c r="B28" s="155"/>
      <c r="C28" s="156"/>
      <c r="D28">
        <v>27</v>
      </c>
      <c r="E28" s="90"/>
    </row>
    <row r="29" spans="1:5" ht="25">
      <c r="A29">
        <v>28</v>
      </c>
      <c r="B29" s="155"/>
      <c r="C29" s="156"/>
      <c r="D29">
        <v>28</v>
      </c>
      <c r="E29" s="90"/>
    </row>
    <row r="30" spans="1:5" ht="25">
      <c r="A30">
        <v>29</v>
      </c>
      <c r="B30" s="155"/>
      <c r="C30" s="156"/>
      <c r="D30">
        <v>29</v>
      </c>
      <c r="E30" s="90"/>
    </row>
    <row r="31" spans="1:5" ht="25">
      <c r="A31">
        <v>30</v>
      </c>
      <c r="B31" s="155"/>
      <c r="C31" s="156"/>
      <c r="D31">
        <v>30</v>
      </c>
      <c r="E31" s="90"/>
    </row>
    <row r="32" spans="1:5" ht="25">
      <c r="A32">
        <v>31</v>
      </c>
      <c r="B32" s="155"/>
      <c r="C32" s="156"/>
      <c r="D32">
        <v>31</v>
      </c>
      <c r="E32" s="90"/>
    </row>
    <row r="33" spans="1:5" ht="25">
      <c r="A33">
        <v>32</v>
      </c>
      <c r="B33" s="155"/>
      <c r="C33" s="156"/>
      <c r="D33">
        <v>32</v>
      </c>
      <c r="E33" s="90"/>
    </row>
    <row r="34" spans="1:5" ht="25">
      <c r="A34">
        <v>33</v>
      </c>
      <c r="B34" s="155"/>
      <c r="C34" s="156"/>
      <c r="D34">
        <v>33</v>
      </c>
      <c r="E34" s="90"/>
    </row>
    <row r="35" spans="1:5" ht="25">
      <c r="A35">
        <v>34</v>
      </c>
      <c r="B35" s="155"/>
      <c r="C35" s="156"/>
      <c r="D35">
        <v>34</v>
      </c>
      <c r="E35" s="90"/>
    </row>
    <row r="36" spans="1:5" ht="25">
      <c r="A36">
        <v>35</v>
      </c>
      <c r="B36" s="155"/>
      <c r="C36" s="156"/>
      <c r="D36">
        <v>35</v>
      </c>
      <c r="E36" s="90"/>
    </row>
    <row r="37" spans="1:5" ht="25">
      <c r="A37">
        <v>36</v>
      </c>
      <c r="B37" s="155"/>
      <c r="C37" s="156"/>
      <c r="D37">
        <v>36</v>
      </c>
      <c r="E37" s="90"/>
    </row>
    <row r="38" spans="1:5" ht="25">
      <c r="A38">
        <v>37</v>
      </c>
      <c r="B38" s="155"/>
      <c r="C38" s="156"/>
      <c r="D38">
        <v>37</v>
      </c>
      <c r="E38" s="90"/>
    </row>
    <row r="39" spans="1:5" ht="25">
      <c r="A39">
        <v>38</v>
      </c>
      <c r="B39" s="155"/>
      <c r="C39" s="156"/>
      <c r="D39">
        <v>38</v>
      </c>
      <c r="E39" s="90"/>
    </row>
    <row r="40" spans="1:5" ht="25">
      <c r="A40">
        <v>39</v>
      </c>
      <c r="B40" s="155"/>
      <c r="C40" s="156"/>
      <c r="D40">
        <v>39</v>
      </c>
      <c r="E40" s="90"/>
    </row>
    <row r="41" spans="1:5" ht="25">
      <c r="A41">
        <v>40</v>
      </c>
      <c r="B41" s="155"/>
      <c r="C41" s="156"/>
      <c r="D41">
        <v>40</v>
      </c>
      <c r="E41" s="90"/>
    </row>
    <row r="42" spans="1:5" ht="25">
      <c r="A42">
        <v>41</v>
      </c>
      <c r="B42" s="155"/>
      <c r="C42" s="156"/>
      <c r="D42">
        <v>41</v>
      </c>
      <c r="E42" s="90"/>
    </row>
    <row r="43" spans="1:5" ht="25">
      <c r="A43">
        <v>42</v>
      </c>
      <c r="B43" s="155"/>
      <c r="C43" s="156"/>
      <c r="D43">
        <v>42</v>
      </c>
      <c r="E43" s="90"/>
    </row>
    <row r="44" spans="1:5" ht="25">
      <c r="A44">
        <v>43</v>
      </c>
      <c r="B44" s="155"/>
      <c r="C44" s="156"/>
      <c r="D44">
        <v>43</v>
      </c>
      <c r="E44" s="90"/>
    </row>
    <row r="45" spans="1:5" ht="25">
      <c r="A45">
        <v>44</v>
      </c>
      <c r="B45" s="155"/>
      <c r="C45" s="156"/>
      <c r="D45">
        <v>44</v>
      </c>
      <c r="E45" s="90"/>
    </row>
    <row r="46" spans="1:5" ht="25">
      <c r="A46">
        <v>45</v>
      </c>
      <c r="B46" s="155"/>
      <c r="C46" s="156"/>
      <c r="D46">
        <v>45</v>
      </c>
      <c r="E46" s="90"/>
    </row>
    <row r="47" spans="1:5" ht="25">
      <c r="A47">
        <v>46</v>
      </c>
      <c r="B47" s="155"/>
      <c r="C47" s="156"/>
      <c r="D47">
        <v>46</v>
      </c>
      <c r="E47" s="90"/>
    </row>
    <row r="48" spans="1:5" ht="25">
      <c r="A48">
        <v>47</v>
      </c>
      <c r="B48" s="155"/>
      <c r="C48" s="156"/>
      <c r="D48">
        <v>47</v>
      </c>
      <c r="E48" s="90"/>
    </row>
    <row r="49" spans="1:5" ht="25">
      <c r="A49">
        <v>48</v>
      </c>
      <c r="B49" s="155"/>
      <c r="C49" s="156"/>
      <c r="D49">
        <v>48</v>
      </c>
      <c r="E49" s="90"/>
    </row>
    <row r="50" spans="1:5" ht="25">
      <c r="A50">
        <v>49</v>
      </c>
      <c r="B50" s="155"/>
      <c r="C50" s="156"/>
      <c r="D50">
        <v>49</v>
      </c>
      <c r="E50" s="90"/>
    </row>
    <row r="51" spans="1:5" ht="25">
      <c r="A51">
        <v>50</v>
      </c>
      <c r="B51" s="155"/>
      <c r="C51" s="156"/>
      <c r="D51">
        <v>50</v>
      </c>
      <c r="E51" s="90"/>
    </row>
    <row r="52" spans="1:5" ht="25">
      <c r="A52">
        <v>51</v>
      </c>
      <c r="B52" s="155"/>
      <c r="C52" s="156"/>
      <c r="D52">
        <v>51</v>
      </c>
      <c r="E52" s="90"/>
    </row>
    <row r="53" spans="1:5" ht="25">
      <c r="A53">
        <v>52</v>
      </c>
      <c r="B53" s="155"/>
      <c r="C53" s="156"/>
      <c r="D53">
        <v>52</v>
      </c>
      <c r="E53" s="90"/>
    </row>
    <row r="54" spans="1:5" ht="25">
      <c r="A54">
        <v>53</v>
      </c>
      <c r="B54" s="155"/>
      <c r="C54" s="156"/>
      <c r="D54">
        <v>53</v>
      </c>
      <c r="E54" s="90"/>
    </row>
    <row r="55" spans="1:5" ht="25">
      <c r="A55">
        <v>54</v>
      </c>
      <c r="B55" s="155"/>
      <c r="C55" s="156"/>
      <c r="D55">
        <v>54</v>
      </c>
      <c r="E55" s="90"/>
    </row>
    <row r="56" spans="1:5" ht="25">
      <c r="A56">
        <v>55</v>
      </c>
      <c r="B56" s="155"/>
      <c r="C56" s="156"/>
      <c r="D56">
        <v>55</v>
      </c>
      <c r="E56" s="90"/>
    </row>
    <row r="57" spans="1:5" ht="25">
      <c r="A57">
        <v>56</v>
      </c>
      <c r="B57" s="155"/>
      <c r="C57" s="156"/>
      <c r="D57">
        <v>56</v>
      </c>
      <c r="E57" s="90"/>
    </row>
    <row r="58" spans="1:5" ht="25">
      <c r="A58">
        <v>57</v>
      </c>
      <c r="B58" s="155"/>
      <c r="C58" s="156"/>
      <c r="D58">
        <v>57</v>
      </c>
      <c r="E58" s="90"/>
    </row>
    <row r="59" spans="1:5" ht="25">
      <c r="A59">
        <v>58</v>
      </c>
      <c r="B59" s="155"/>
      <c r="C59" s="156"/>
      <c r="D59">
        <v>58</v>
      </c>
      <c r="E59" s="90"/>
    </row>
    <row r="60" spans="1:5" ht="25">
      <c r="A60">
        <v>59</v>
      </c>
      <c r="B60" s="155"/>
      <c r="C60" s="156"/>
      <c r="D60">
        <v>59</v>
      </c>
      <c r="E60" s="90"/>
    </row>
    <row r="61" spans="1:5" ht="25">
      <c r="A61">
        <v>60</v>
      </c>
      <c r="B61" s="155"/>
      <c r="C61" s="156"/>
      <c r="D61">
        <v>60</v>
      </c>
      <c r="E61" s="90"/>
    </row>
    <row r="62" spans="1:5" ht="25">
      <c r="A62">
        <v>61</v>
      </c>
      <c r="B62" s="155"/>
      <c r="C62" s="156"/>
      <c r="D62">
        <v>61</v>
      </c>
      <c r="E62" s="90"/>
    </row>
    <row r="63" spans="1:5" ht="25">
      <c r="A63">
        <v>62</v>
      </c>
      <c r="B63" s="155"/>
      <c r="C63" s="156"/>
      <c r="D63">
        <v>62</v>
      </c>
      <c r="E63" s="90"/>
    </row>
    <row r="64" spans="1:5" ht="25">
      <c r="A64">
        <v>63</v>
      </c>
      <c r="B64" s="155"/>
      <c r="C64" s="156"/>
      <c r="D64">
        <v>63</v>
      </c>
      <c r="E64" s="90"/>
    </row>
    <row r="65" spans="1:5" ht="25">
      <c r="A65">
        <v>64</v>
      </c>
      <c r="B65" s="155"/>
      <c r="C65" s="156"/>
      <c r="D65">
        <v>64</v>
      </c>
      <c r="E65" s="90"/>
    </row>
    <row r="66" spans="1:5" ht="25">
      <c r="A66">
        <v>65</v>
      </c>
      <c r="B66" s="155"/>
      <c r="C66" s="156"/>
      <c r="D66">
        <v>65</v>
      </c>
      <c r="E66" s="90"/>
    </row>
    <row r="67" spans="1:5" ht="25">
      <c r="A67">
        <v>66</v>
      </c>
      <c r="B67" s="155"/>
      <c r="C67" s="156"/>
      <c r="D67">
        <v>66</v>
      </c>
      <c r="E67" s="90"/>
    </row>
    <row r="68" spans="1:5" ht="25">
      <c r="A68">
        <v>67</v>
      </c>
      <c r="B68" s="155"/>
      <c r="C68" s="156"/>
      <c r="D68">
        <v>67</v>
      </c>
      <c r="E68" s="90"/>
    </row>
    <row r="69" spans="1:5" ht="25">
      <c r="A69">
        <v>68</v>
      </c>
      <c r="B69" s="155"/>
      <c r="C69" s="156"/>
      <c r="D69">
        <v>68</v>
      </c>
      <c r="E69" s="90"/>
    </row>
    <row r="70" spans="1:5" ht="25">
      <c r="A70">
        <v>69</v>
      </c>
      <c r="B70" s="155"/>
      <c r="C70" s="156"/>
      <c r="D70">
        <v>69</v>
      </c>
      <c r="E70" s="90"/>
    </row>
    <row r="71" spans="1:5" ht="25">
      <c r="A71">
        <v>70</v>
      </c>
      <c r="B71" s="155"/>
      <c r="C71" s="156"/>
      <c r="D71">
        <v>70</v>
      </c>
      <c r="E71" s="90"/>
    </row>
    <row r="72" spans="1:5" ht="25">
      <c r="A72">
        <v>71</v>
      </c>
      <c r="B72" s="155"/>
      <c r="C72" s="156"/>
      <c r="D72">
        <v>71</v>
      </c>
      <c r="E72" s="90"/>
    </row>
    <row r="73" spans="1:5" ht="25">
      <c r="A73">
        <v>72</v>
      </c>
      <c r="B73" s="155"/>
      <c r="C73" s="156"/>
      <c r="D73">
        <v>72</v>
      </c>
      <c r="E73" s="90"/>
    </row>
    <row r="74" spans="1:5" ht="25">
      <c r="A74">
        <v>73</v>
      </c>
      <c r="B74" s="155"/>
      <c r="C74" s="156"/>
      <c r="D74">
        <v>73</v>
      </c>
      <c r="E74" s="90"/>
    </row>
    <row r="75" spans="1:5" ht="25">
      <c r="A75">
        <v>74</v>
      </c>
      <c r="B75" s="155"/>
      <c r="C75" s="156"/>
      <c r="D75">
        <v>74</v>
      </c>
      <c r="E75" s="90"/>
    </row>
    <row r="76" spans="1:5" ht="25">
      <c r="A76">
        <v>75</v>
      </c>
      <c r="B76" s="155"/>
      <c r="C76" s="156"/>
      <c r="D76">
        <v>75</v>
      </c>
      <c r="E76" s="90"/>
    </row>
    <row r="77" spans="1:5" ht="25">
      <c r="A77">
        <v>76</v>
      </c>
      <c r="B77" s="155"/>
      <c r="C77" s="156"/>
      <c r="D77">
        <v>76</v>
      </c>
      <c r="E77" s="90"/>
    </row>
    <row r="78" spans="1:5" ht="25">
      <c r="A78">
        <v>77</v>
      </c>
      <c r="B78" s="155"/>
      <c r="C78" s="156"/>
      <c r="D78">
        <v>77</v>
      </c>
      <c r="E78" s="90"/>
    </row>
    <row r="79" spans="1:5" ht="25">
      <c r="A79">
        <v>78</v>
      </c>
      <c r="B79" s="155"/>
      <c r="C79" s="156"/>
      <c r="D79">
        <v>78</v>
      </c>
      <c r="E79" s="90"/>
    </row>
    <row r="80" spans="1:5" ht="25">
      <c r="A80">
        <v>79</v>
      </c>
      <c r="B80" s="155"/>
      <c r="C80" s="156"/>
      <c r="D80">
        <v>79</v>
      </c>
      <c r="E80" s="90"/>
    </row>
    <row r="81" spans="1:5" ht="25">
      <c r="A81">
        <v>80</v>
      </c>
      <c r="B81" s="155"/>
      <c r="C81" s="156"/>
      <c r="D81">
        <v>80</v>
      </c>
      <c r="E81" s="90"/>
    </row>
    <row r="82" spans="1:5" ht="25">
      <c r="A82">
        <v>81</v>
      </c>
      <c r="B82" s="155"/>
      <c r="C82" s="156"/>
      <c r="D82">
        <v>81</v>
      </c>
      <c r="E82" s="90"/>
    </row>
    <row r="83" spans="1:5" ht="25">
      <c r="A83">
        <v>82</v>
      </c>
      <c r="B83" s="155"/>
      <c r="C83" s="156"/>
      <c r="D83">
        <v>82</v>
      </c>
      <c r="E83" s="90"/>
    </row>
    <row r="84" spans="1:5" ht="25">
      <c r="A84">
        <v>83</v>
      </c>
      <c r="B84" s="155"/>
      <c r="C84" s="156"/>
      <c r="D84">
        <v>83</v>
      </c>
      <c r="E84" s="90"/>
    </row>
    <row r="85" spans="1:5" ht="25">
      <c r="A85">
        <v>84</v>
      </c>
      <c r="B85" s="155"/>
      <c r="C85" s="156"/>
      <c r="D85">
        <v>84</v>
      </c>
      <c r="E85" s="90"/>
    </row>
    <row r="86" spans="1:5" ht="25">
      <c r="A86">
        <v>85</v>
      </c>
      <c r="B86" s="155"/>
      <c r="C86" s="156"/>
      <c r="D86">
        <v>85</v>
      </c>
      <c r="E86" s="90"/>
    </row>
    <row r="87" spans="1:5" ht="25">
      <c r="A87">
        <v>86</v>
      </c>
      <c r="B87" s="155"/>
      <c r="C87" s="156"/>
      <c r="D87">
        <v>86</v>
      </c>
      <c r="E87" s="90"/>
    </row>
    <row r="88" spans="1:5" ht="25">
      <c r="A88">
        <v>87</v>
      </c>
      <c r="B88" s="155"/>
      <c r="C88" s="156"/>
      <c r="D88">
        <v>87</v>
      </c>
      <c r="E88" s="90"/>
    </row>
    <row r="89" spans="1:5" ht="25">
      <c r="A89">
        <v>88</v>
      </c>
      <c r="B89" s="155"/>
      <c r="C89" s="156"/>
      <c r="D89">
        <v>88</v>
      </c>
      <c r="E89" s="90"/>
    </row>
    <row r="90" spans="1:5" ht="25">
      <c r="A90">
        <v>89</v>
      </c>
      <c r="B90" s="155"/>
      <c r="C90" s="156"/>
      <c r="D90">
        <v>89</v>
      </c>
      <c r="E90" s="90"/>
    </row>
    <row r="91" spans="1:5" ht="25">
      <c r="A91">
        <v>90</v>
      </c>
      <c r="B91" s="155"/>
      <c r="C91" s="156"/>
      <c r="D91">
        <v>90</v>
      </c>
      <c r="E91" s="90"/>
    </row>
    <row r="92" spans="1:5" ht="25">
      <c r="A92">
        <v>91</v>
      </c>
      <c r="B92" s="155"/>
      <c r="C92" s="156"/>
      <c r="D92">
        <v>91</v>
      </c>
      <c r="E92" s="90"/>
    </row>
    <row r="93" spans="1:5" ht="25">
      <c r="A93">
        <v>92</v>
      </c>
      <c r="B93" s="155"/>
      <c r="C93" s="156"/>
      <c r="D93">
        <v>92</v>
      </c>
      <c r="E93" s="90"/>
    </row>
    <row r="94" spans="1:5" ht="25">
      <c r="A94">
        <v>93</v>
      </c>
      <c r="B94" s="155"/>
      <c r="C94" s="156"/>
      <c r="D94">
        <v>93</v>
      </c>
      <c r="E94" s="90"/>
    </row>
    <row r="95" spans="1:5" ht="25">
      <c r="A95">
        <v>94</v>
      </c>
      <c r="B95" s="155"/>
      <c r="C95" s="156"/>
      <c r="D95">
        <v>94</v>
      </c>
      <c r="E95" s="90"/>
    </row>
    <row r="96" spans="1:5" ht="25">
      <c r="A96">
        <v>95</v>
      </c>
      <c r="B96" s="155"/>
      <c r="C96" s="156"/>
      <c r="D96">
        <v>95</v>
      </c>
      <c r="E96" s="90"/>
    </row>
    <row r="97" spans="1:5" ht="25">
      <c r="A97">
        <v>96</v>
      </c>
      <c r="B97" s="155"/>
      <c r="C97" s="156"/>
      <c r="D97">
        <v>96</v>
      </c>
      <c r="E97" s="90"/>
    </row>
    <row r="98" spans="1:5" ht="25">
      <c r="A98">
        <v>97</v>
      </c>
      <c r="B98" s="155"/>
      <c r="C98" s="156"/>
      <c r="D98">
        <v>97</v>
      </c>
      <c r="E98" s="90"/>
    </row>
    <row r="99" spans="1:5" ht="25">
      <c r="A99">
        <v>98</v>
      </c>
      <c r="B99" s="155"/>
      <c r="C99" s="156"/>
      <c r="D99">
        <v>98</v>
      </c>
      <c r="E99" s="90"/>
    </row>
    <row r="100" spans="1:5" ht="25">
      <c r="A100">
        <v>99</v>
      </c>
      <c r="B100" s="155"/>
      <c r="D100">
        <v>99</v>
      </c>
      <c r="E100" s="90"/>
    </row>
    <row r="101" spans="1:5" ht="25">
      <c r="A101">
        <v>100</v>
      </c>
      <c r="B101" s="155"/>
      <c r="D101">
        <v>100</v>
      </c>
      <c r="E101" s="90"/>
    </row>
  </sheetData>
  <phoneticPr fontId="23" type="noConversion"/>
  <pageMargins left="0.70866141732283472" right="0.70866141732283472" top="0.74803149606299213" bottom="0.74803149606299213" header="0.31496062992125984" footer="0.31496062992125984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>
    <tabColor rgb="FFFF66CC"/>
    <pageSetUpPr fitToPage="1"/>
  </sheetPr>
  <dimension ref="A1:X142"/>
  <sheetViews>
    <sheetView workbookViewId="0">
      <pane ySplit="1" topLeftCell="A2" activePane="bottomLeft" state="frozen"/>
      <selection pane="bottomLeft" activeCell="B1" sqref="B1"/>
    </sheetView>
  </sheetViews>
  <sheetFormatPr baseColWidth="10" defaultColWidth="8.83203125" defaultRowHeight="14" x14ac:dyDescent="0"/>
  <cols>
    <col min="1" max="1" width="8.83203125" style="57"/>
    <col min="2" max="2" width="19.5" style="57" customWidth="1"/>
    <col min="3" max="3" width="10.1640625" style="57" bestFit="1" customWidth="1"/>
    <col min="4" max="4" width="16.1640625" style="57" bestFit="1" customWidth="1"/>
    <col min="5" max="5" width="5" style="58" bestFit="1" customWidth="1"/>
    <col min="6" max="6" width="5" style="59" customWidth="1"/>
    <col min="7" max="7" width="4.5" style="59" customWidth="1"/>
    <col min="8" max="8" width="9.1640625" style="59" customWidth="1"/>
    <col min="9" max="17" width="4.5" style="59" customWidth="1"/>
    <col min="18" max="18" width="8.6640625" style="57" customWidth="1"/>
    <col min="19" max="19" width="19.5" style="57" customWidth="1"/>
    <col min="20" max="16384" width="8.83203125" style="57"/>
  </cols>
  <sheetData>
    <row r="1" spans="1:24" s="17" customFormat="1" ht="74.5" customHeight="1" thickBot="1">
      <c r="A1" s="38" t="s">
        <v>18</v>
      </c>
      <c r="B1" s="39" t="s">
        <v>21</v>
      </c>
      <c r="C1" s="111" t="s">
        <v>21</v>
      </c>
      <c r="D1" s="111" t="s">
        <v>1210</v>
      </c>
      <c r="E1" s="40" t="s">
        <v>20</v>
      </c>
      <c r="F1" s="44" t="s">
        <v>558</v>
      </c>
      <c r="G1" s="41" t="s">
        <v>183</v>
      </c>
      <c r="H1" s="42" t="s">
        <v>184</v>
      </c>
      <c r="I1" s="42" t="s">
        <v>185</v>
      </c>
      <c r="J1" s="42" t="s">
        <v>186</v>
      </c>
      <c r="K1" s="42" t="s">
        <v>187</v>
      </c>
      <c r="L1" s="42" t="s">
        <v>188</v>
      </c>
      <c r="M1" s="42" t="s">
        <v>189</v>
      </c>
      <c r="N1" s="42" t="s">
        <v>190</v>
      </c>
      <c r="O1" s="42" t="s">
        <v>191</v>
      </c>
      <c r="P1" s="42" t="s">
        <v>192</v>
      </c>
      <c r="Q1" s="43" t="s">
        <v>193</v>
      </c>
      <c r="R1" s="57"/>
      <c r="S1" s="57"/>
      <c r="T1" s="131" t="s">
        <v>656</v>
      </c>
      <c r="U1" s="131" t="s">
        <v>1364</v>
      </c>
      <c r="V1" s="131" t="s">
        <v>1365</v>
      </c>
      <c r="W1" s="131" t="s">
        <v>1366</v>
      </c>
      <c r="X1" s="131" t="s">
        <v>1367</v>
      </c>
    </row>
    <row r="2" spans="1:24" s="17" customFormat="1" ht="16" customHeight="1">
      <c r="A2" s="144" t="s">
        <v>19</v>
      </c>
      <c r="B2" s="146" t="s">
        <v>23</v>
      </c>
      <c r="C2" s="132" t="s">
        <v>704</v>
      </c>
      <c r="D2" s="132" t="s">
        <v>742</v>
      </c>
      <c r="E2" s="148">
        <v>12</v>
      </c>
      <c r="F2" s="133">
        <f t="shared" ref="F2:F3" si="0">COUNT(G2:Q2)</f>
        <v>3</v>
      </c>
      <c r="G2" s="150">
        <v>1</v>
      </c>
      <c r="H2" s="152">
        <v>1</v>
      </c>
      <c r="I2" s="152"/>
      <c r="J2" s="152">
        <v>1</v>
      </c>
      <c r="K2" s="152"/>
      <c r="L2" s="152"/>
      <c r="M2" s="152"/>
      <c r="N2" s="152"/>
      <c r="O2" s="152"/>
      <c r="P2" s="152"/>
      <c r="Q2" s="153"/>
      <c r="R2" s="35" t="str">
        <f t="shared" ref="R2:R3" si="1">A2</f>
        <v xml:space="preserve">H6 500m </v>
      </c>
      <c r="S2" s="35" t="str">
        <f t="shared" ref="S2:S3" si="2">B2</f>
        <v>Albin Jansson</v>
      </c>
    </row>
    <row r="3" spans="1:24" s="17" customFormat="1">
      <c r="A3" s="18" t="s">
        <v>19</v>
      </c>
      <c r="B3" s="19" t="s">
        <v>1248</v>
      </c>
      <c r="C3" s="108" t="s">
        <v>710</v>
      </c>
      <c r="D3" s="108" t="s">
        <v>760</v>
      </c>
      <c r="E3" s="20">
        <v>10</v>
      </c>
      <c r="F3" s="21">
        <f t="shared" si="0"/>
        <v>4</v>
      </c>
      <c r="G3" s="22"/>
      <c r="H3" s="23"/>
      <c r="I3" s="23">
        <v>1</v>
      </c>
      <c r="J3" s="23">
        <v>1</v>
      </c>
      <c r="K3" s="23">
        <v>1</v>
      </c>
      <c r="L3" s="23">
        <v>1</v>
      </c>
      <c r="M3" s="23"/>
      <c r="N3" s="23"/>
      <c r="O3" s="23"/>
      <c r="P3" s="23"/>
      <c r="Q3" s="24"/>
      <c r="R3" s="35" t="str">
        <f t="shared" si="1"/>
        <v xml:space="preserve">H6 500m </v>
      </c>
      <c r="S3" s="35" t="str">
        <f t="shared" si="2"/>
        <v>Alexander Larsson</v>
      </c>
    </row>
    <row r="4" spans="1:24" s="17" customFormat="1">
      <c r="A4" s="25" t="s">
        <v>19</v>
      </c>
      <c r="B4" s="26" t="s">
        <v>22</v>
      </c>
      <c r="C4" s="109" t="s">
        <v>710</v>
      </c>
      <c r="D4" s="109" t="s">
        <v>742</v>
      </c>
      <c r="E4" s="27">
        <v>11</v>
      </c>
      <c r="F4" s="28">
        <f t="shared" ref="F4:F49" si="3">COUNT(G4:Q4)</f>
        <v>9</v>
      </c>
      <c r="G4" s="29">
        <v>1</v>
      </c>
      <c r="H4" s="30">
        <v>1</v>
      </c>
      <c r="I4" s="30">
        <v>1</v>
      </c>
      <c r="J4" s="30"/>
      <c r="K4" s="30">
        <v>1</v>
      </c>
      <c r="L4" s="30">
        <v>1</v>
      </c>
      <c r="M4" s="30">
        <v>1</v>
      </c>
      <c r="N4" s="30"/>
      <c r="O4" s="30">
        <v>1</v>
      </c>
      <c r="P4" s="30">
        <v>1</v>
      </c>
      <c r="Q4" s="31">
        <v>1</v>
      </c>
      <c r="R4" s="35" t="str">
        <f t="shared" ref="R4:R35" si="4">A4</f>
        <v xml:space="preserve">H6 500m </v>
      </c>
      <c r="S4" s="35" t="str">
        <f t="shared" ref="S4:S35" si="5">B4</f>
        <v>Alexander Jansson</v>
      </c>
    </row>
    <row r="5" spans="1:24" s="17" customFormat="1">
      <c r="A5" s="25" t="s">
        <v>19</v>
      </c>
      <c r="B5" s="26" t="s">
        <v>608</v>
      </c>
      <c r="C5" s="109" t="s">
        <v>714</v>
      </c>
      <c r="D5" s="109" t="s">
        <v>701</v>
      </c>
      <c r="E5" s="27" t="s">
        <v>618</v>
      </c>
      <c r="F5" s="28">
        <f t="shared" si="3"/>
        <v>2</v>
      </c>
      <c r="G5" s="29">
        <v>1</v>
      </c>
      <c r="H5" s="30"/>
      <c r="I5" s="30"/>
      <c r="J5" s="30">
        <v>1</v>
      </c>
      <c r="K5" s="30"/>
      <c r="L5" s="30"/>
      <c r="M5" s="30"/>
      <c r="N5" s="30"/>
      <c r="O5" s="30"/>
      <c r="P5" s="30"/>
      <c r="Q5" s="30"/>
      <c r="R5" s="35" t="str">
        <f t="shared" si="4"/>
        <v xml:space="preserve">H6 500m </v>
      </c>
      <c r="S5" s="35" t="str">
        <f t="shared" si="5"/>
        <v>Alfred Karlsson</v>
      </c>
    </row>
    <row r="6" spans="1:24" s="17" customFormat="1">
      <c r="A6" s="25" t="s">
        <v>19</v>
      </c>
      <c r="B6" s="26" t="s">
        <v>1353</v>
      </c>
      <c r="C6" s="109" t="s">
        <v>714</v>
      </c>
      <c r="D6" s="109" t="s">
        <v>993</v>
      </c>
      <c r="E6" s="27">
        <v>9</v>
      </c>
      <c r="F6" s="28">
        <f t="shared" si="3"/>
        <v>4</v>
      </c>
      <c r="G6" s="29"/>
      <c r="H6" s="30"/>
      <c r="I6" s="30"/>
      <c r="J6" s="30"/>
      <c r="K6" s="30"/>
      <c r="L6" s="30"/>
      <c r="M6" s="30">
        <v>1</v>
      </c>
      <c r="N6" s="30"/>
      <c r="O6" s="30">
        <v>1</v>
      </c>
      <c r="P6" s="30">
        <v>1</v>
      </c>
      <c r="Q6" s="30">
        <v>1</v>
      </c>
      <c r="R6" s="35" t="str">
        <f t="shared" si="4"/>
        <v xml:space="preserve">H6 500m </v>
      </c>
      <c r="S6" s="35" t="str">
        <f t="shared" si="5"/>
        <v>Alfred Fredriksson</v>
      </c>
    </row>
    <row r="7" spans="1:24" s="17" customFormat="1">
      <c r="A7" s="25" t="s">
        <v>101</v>
      </c>
      <c r="B7" s="26" t="s">
        <v>59</v>
      </c>
      <c r="C7" s="109" t="s">
        <v>717</v>
      </c>
      <c r="D7" s="109" t="s">
        <v>1134</v>
      </c>
      <c r="E7" s="27">
        <v>10</v>
      </c>
      <c r="F7" s="28">
        <f t="shared" si="3"/>
        <v>4</v>
      </c>
      <c r="G7" s="29">
        <v>1</v>
      </c>
      <c r="H7" s="30">
        <v>1</v>
      </c>
      <c r="I7" s="30">
        <v>1</v>
      </c>
      <c r="J7" s="30"/>
      <c r="K7" s="30"/>
      <c r="L7" s="30">
        <v>1</v>
      </c>
      <c r="M7" s="30"/>
      <c r="N7" s="30"/>
      <c r="O7" s="30"/>
      <c r="P7" s="30"/>
      <c r="Q7" s="30"/>
      <c r="R7" s="35" t="str">
        <f t="shared" si="4"/>
        <v xml:space="preserve">D6 500m </v>
      </c>
      <c r="S7" s="35" t="str">
        <f t="shared" si="5"/>
        <v>Alice Backelin</v>
      </c>
    </row>
    <row r="8" spans="1:24" s="17" customFormat="1">
      <c r="A8" s="25" t="s">
        <v>101</v>
      </c>
      <c r="B8" s="26" t="s">
        <v>60</v>
      </c>
      <c r="C8" s="109" t="s">
        <v>720</v>
      </c>
      <c r="D8" s="109" t="s">
        <v>787</v>
      </c>
      <c r="E8" s="27">
        <v>10</v>
      </c>
      <c r="F8" s="28">
        <f t="shared" si="3"/>
        <v>0</v>
      </c>
      <c r="G8" s="29"/>
      <c r="H8" s="30"/>
      <c r="I8" s="30"/>
      <c r="J8" s="30"/>
      <c r="K8" s="30"/>
      <c r="L8" s="30"/>
      <c r="M8" s="30"/>
      <c r="N8" s="30"/>
      <c r="O8" s="30"/>
      <c r="P8" s="30"/>
      <c r="Q8" s="30"/>
      <c r="R8" s="35" t="str">
        <f t="shared" si="4"/>
        <v xml:space="preserve">D6 500m </v>
      </c>
      <c r="S8" s="35" t="str">
        <f t="shared" si="5"/>
        <v>Alicia Kramer</v>
      </c>
    </row>
    <row r="9" spans="1:24" s="17" customFormat="1">
      <c r="A9" s="25" t="s">
        <v>101</v>
      </c>
      <c r="B9" s="26" t="s">
        <v>633</v>
      </c>
      <c r="C9" s="109" t="s">
        <v>720</v>
      </c>
      <c r="D9" s="109" t="s">
        <v>1135</v>
      </c>
      <c r="E9" s="27" t="s">
        <v>131</v>
      </c>
      <c r="F9" s="28">
        <f t="shared" si="3"/>
        <v>1</v>
      </c>
      <c r="G9" s="29">
        <v>1</v>
      </c>
      <c r="H9" s="30"/>
      <c r="I9" s="30"/>
      <c r="J9" s="30"/>
      <c r="K9" s="30"/>
      <c r="L9" s="30"/>
      <c r="M9" s="30"/>
      <c r="N9" s="30"/>
      <c r="O9" s="30"/>
      <c r="P9" s="30"/>
      <c r="Q9" s="30"/>
      <c r="R9" s="35" t="str">
        <f t="shared" si="4"/>
        <v xml:space="preserve">D6 500m </v>
      </c>
      <c r="S9" s="35" t="str">
        <f t="shared" si="5"/>
        <v>Alicia Lennert</v>
      </c>
    </row>
    <row r="10" spans="1:24" s="17" customFormat="1">
      <c r="A10" s="25" t="s">
        <v>101</v>
      </c>
      <c r="B10" s="26" t="s">
        <v>60</v>
      </c>
      <c r="C10" s="109" t="s">
        <v>720</v>
      </c>
      <c r="D10" s="109" t="s">
        <v>787</v>
      </c>
      <c r="E10" s="27"/>
      <c r="F10" s="28">
        <f t="shared" si="3"/>
        <v>1</v>
      </c>
      <c r="G10" s="29"/>
      <c r="H10" s="30"/>
      <c r="I10" s="30"/>
      <c r="J10" s="30"/>
      <c r="K10" s="30"/>
      <c r="L10" s="30"/>
      <c r="M10" s="30">
        <v>1</v>
      </c>
      <c r="N10" s="30"/>
      <c r="O10" s="30"/>
      <c r="P10" s="30"/>
      <c r="Q10" s="30"/>
      <c r="R10" s="35" t="str">
        <f t="shared" si="4"/>
        <v xml:space="preserve">D6 500m </v>
      </c>
      <c r="S10" s="35" t="str">
        <f t="shared" si="5"/>
        <v>Alicia Kramer</v>
      </c>
    </row>
    <row r="11" spans="1:24" s="17" customFormat="1">
      <c r="A11" s="145" t="s">
        <v>101</v>
      </c>
      <c r="B11" s="147" t="s">
        <v>1268</v>
      </c>
      <c r="C11" s="109" t="s">
        <v>721</v>
      </c>
      <c r="D11" s="109" t="s">
        <v>1267</v>
      </c>
      <c r="E11" s="149">
        <v>12</v>
      </c>
      <c r="F11" s="28">
        <f t="shared" si="3"/>
        <v>6</v>
      </c>
      <c r="G11" s="151"/>
      <c r="H11" s="30"/>
      <c r="I11" s="30"/>
      <c r="J11" s="30">
        <v>1</v>
      </c>
      <c r="K11" s="30">
        <v>1</v>
      </c>
      <c r="L11" s="30"/>
      <c r="M11" s="30">
        <v>1</v>
      </c>
      <c r="N11" s="30"/>
      <c r="O11" s="30">
        <v>1</v>
      </c>
      <c r="P11" s="30">
        <v>1</v>
      </c>
      <c r="Q11" s="30">
        <v>1</v>
      </c>
      <c r="R11" s="35" t="str">
        <f t="shared" si="4"/>
        <v xml:space="preserve">D6 500m </v>
      </c>
      <c r="S11" s="35" t="str">
        <f t="shared" si="5"/>
        <v>Alma Ronkainen</v>
      </c>
    </row>
    <row r="12" spans="1:24" s="17" customFormat="1">
      <c r="A12" s="25" t="s">
        <v>19</v>
      </c>
      <c r="B12" s="26" t="s">
        <v>24</v>
      </c>
      <c r="C12" s="109" t="s">
        <v>726</v>
      </c>
      <c r="D12" s="109" t="s">
        <v>1171</v>
      </c>
      <c r="E12" s="27">
        <v>9</v>
      </c>
      <c r="F12" s="28">
        <f t="shared" si="3"/>
        <v>8</v>
      </c>
      <c r="G12" s="29">
        <v>1</v>
      </c>
      <c r="H12" s="30"/>
      <c r="I12" s="30"/>
      <c r="J12" s="30"/>
      <c r="K12" s="30">
        <v>1</v>
      </c>
      <c r="L12" s="30">
        <v>1</v>
      </c>
      <c r="M12" s="30">
        <v>1</v>
      </c>
      <c r="N12" s="30">
        <v>1</v>
      </c>
      <c r="O12" s="30">
        <v>1</v>
      </c>
      <c r="P12" s="30">
        <v>1</v>
      </c>
      <c r="Q12" s="30">
        <v>1</v>
      </c>
      <c r="R12" s="35" t="str">
        <f t="shared" si="4"/>
        <v xml:space="preserve">H6 500m </v>
      </c>
      <c r="S12" s="35" t="str">
        <f t="shared" si="5"/>
        <v>Alvin Montin</v>
      </c>
    </row>
    <row r="13" spans="1:24" s="17" customFormat="1">
      <c r="A13" s="25" t="s">
        <v>101</v>
      </c>
      <c r="B13" s="26" t="s">
        <v>61</v>
      </c>
      <c r="C13" s="109" t="s">
        <v>729</v>
      </c>
      <c r="D13" s="109" t="s">
        <v>1136</v>
      </c>
      <c r="E13" s="27">
        <v>10</v>
      </c>
      <c r="F13" s="28">
        <f t="shared" si="3"/>
        <v>0</v>
      </c>
      <c r="G13" s="29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5" t="str">
        <f t="shared" si="4"/>
        <v xml:space="preserve">D6 500m </v>
      </c>
      <c r="S13" s="35" t="str">
        <f t="shared" si="5"/>
        <v>Amanda Lindlöf</v>
      </c>
    </row>
    <row r="14" spans="1:24" s="17" customFormat="1">
      <c r="A14" s="25" t="s">
        <v>101</v>
      </c>
      <c r="B14" s="26" t="s">
        <v>62</v>
      </c>
      <c r="C14" s="109" t="s">
        <v>1137</v>
      </c>
      <c r="D14" s="109" t="s">
        <v>1138</v>
      </c>
      <c r="E14" s="27">
        <v>11</v>
      </c>
      <c r="F14" s="28">
        <f t="shared" si="3"/>
        <v>4</v>
      </c>
      <c r="G14" s="29"/>
      <c r="H14" s="30">
        <v>1</v>
      </c>
      <c r="I14" s="30"/>
      <c r="J14" s="30"/>
      <c r="K14" s="30"/>
      <c r="L14" s="30">
        <v>1</v>
      </c>
      <c r="M14" s="30"/>
      <c r="N14" s="30">
        <v>1</v>
      </c>
      <c r="O14" s="30">
        <v>1</v>
      </c>
      <c r="P14" s="30"/>
      <c r="Q14" s="30"/>
      <c r="R14" s="35" t="str">
        <f t="shared" si="4"/>
        <v xml:space="preserve">D6 500m </v>
      </c>
      <c r="S14" s="35" t="str">
        <f t="shared" si="5"/>
        <v>Amelia Barkgård</v>
      </c>
    </row>
    <row r="15" spans="1:24" s="17" customFormat="1">
      <c r="A15" s="25" t="s">
        <v>101</v>
      </c>
      <c r="B15" s="26" t="s">
        <v>627</v>
      </c>
      <c r="C15" s="109" t="s">
        <v>1139</v>
      </c>
      <c r="D15" s="109" t="s">
        <v>1140</v>
      </c>
      <c r="E15" s="27" t="s">
        <v>618</v>
      </c>
      <c r="F15" s="28">
        <f t="shared" si="3"/>
        <v>7</v>
      </c>
      <c r="G15" s="29">
        <v>1</v>
      </c>
      <c r="H15" s="30"/>
      <c r="I15" s="30"/>
      <c r="J15" s="30">
        <v>1</v>
      </c>
      <c r="K15" s="30"/>
      <c r="L15" s="30">
        <v>1</v>
      </c>
      <c r="M15" s="30">
        <v>1</v>
      </c>
      <c r="N15" s="30">
        <v>1</v>
      </c>
      <c r="O15" s="30">
        <v>1</v>
      </c>
      <c r="P15" s="30">
        <v>1</v>
      </c>
      <c r="Q15" s="30"/>
      <c r="R15" s="35" t="str">
        <f t="shared" si="4"/>
        <v xml:space="preserve">D6 500m </v>
      </c>
      <c r="S15" s="35" t="str">
        <f t="shared" si="5"/>
        <v>Annie Alden</v>
      </c>
    </row>
    <row r="16" spans="1:24" s="17" customFormat="1">
      <c r="A16" s="25" t="s">
        <v>19</v>
      </c>
      <c r="B16" s="26" t="s">
        <v>611</v>
      </c>
      <c r="C16" s="109" t="s">
        <v>751</v>
      </c>
      <c r="D16" s="109" t="s">
        <v>840</v>
      </c>
      <c r="E16" s="27" t="s">
        <v>620</v>
      </c>
      <c r="F16" s="28">
        <f t="shared" si="3"/>
        <v>6</v>
      </c>
      <c r="G16" s="29">
        <v>1</v>
      </c>
      <c r="H16" s="30">
        <v>1</v>
      </c>
      <c r="I16" s="30"/>
      <c r="J16" s="30">
        <v>1</v>
      </c>
      <c r="K16" s="30"/>
      <c r="L16" s="30">
        <v>1</v>
      </c>
      <c r="M16" s="30">
        <v>1</v>
      </c>
      <c r="N16" s="30"/>
      <c r="O16" s="30">
        <v>1</v>
      </c>
      <c r="P16" s="30"/>
      <c r="Q16" s="30"/>
      <c r="R16" s="35" t="str">
        <f t="shared" si="4"/>
        <v xml:space="preserve">H6 500m </v>
      </c>
      <c r="S16" s="35" t="str">
        <f t="shared" si="5"/>
        <v>Anton Kylander</v>
      </c>
    </row>
    <row r="17" spans="1:19" s="17" customFormat="1">
      <c r="A17" s="25" t="s">
        <v>19</v>
      </c>
      <c r="B17" s="26" t="s">
        <v>26</v>
      </c>
      <c r="C17" s="109" t="s">
        <v>754</v>
      </c>
      <c r="D17" s="109" t="s">
        <v>759</v>
      </c>
      <c r="E17" s="27">
        <v>11</v>
      </c>
      <c r="F17" s="28">
        <f t="shared" si="3"/>
        <v>7</v>
      </c>
      <c r="G17" s="29"/>
      <c r="H17" s="30">
        <v>1</v>
      </c>
      <c r="I17" s="30"/>
      <c r="J17" s="30">
        <v>1</v>
      </c>
      <c r="K17" s="30"/>
      <c r="L17" s="30">
        <v>1</v>
      </c>
      <c r="M17" s="30">
        <v>1</v>
      </c>
      <c r="N17" s="30"/>
      <c r="O17" s="30">
        <v>1</v>
      </c>
      <c r="P17" s="30">
        <v>1</v>
      </c>
      <c r="Q17" s="30">
        <v>1</v>
      </c>
      <c r="R17" s="35" t="str">
        <f t="shared" si="4"/>
        <v xml:space="preserve">H6 500m </v>
      </c>
      <c r="S17" s="35" t="str">
        <f t="shared" si="5"/>
        <v>Arvid Jacobsson</v>
      </c>
    </row>
    <row r="18" spans="1:19" s="17" customFormat="1">
      <c r="A18" s="25" t="s">
        <v>19</v>
      </c>
      <c r="B18" s="26" t="s">
        <v>25</v>
      </c>
      <c r="C18" s="109" t="s">
        <v>754</v>
      </c>
      <c r="D18" s="109" t="s">
        <v>1183</v>
      </c>
      <c r="E18" s="27">
        <v>11</v>
      </c>
      <c r="F18" s="28">
        <f t="shared" si="3"/>
        <v>3</v>
      </c>
      <c r="G18" s="29"/>
      <c r="H18" s="30"/>
      <c r="I18" s="30">
        <v>1</v>
      </c>
      <c r="J18" s="30"/>
      <c r="K18" s="30"/>
      <c r="L18" s="30"/>
      <c r="M18" s="30">
        <v>1</v>
      </c>
      <c r="N18" s="30">
        <v>1</v>
      </c>
      <c r="O18" s="30"/>
      <c r="P18" s="30"/>
      <c r="Q18" s="30"/>
      <c r="R18" s="35" t="str">
        <f t="shared" si="4"/>
        <v xml:space="preserve">H6 500m </v>
      </c>
      <c r="S18" s="35" t="str">
        <f t="shared" si="5"/>
        <v>Arvid Halvardsson</v>
      </c>
    </row>
    <row r="19" spans="1:19" s="17" customFormat="1">
      <c r="A19" s="25" t="s">
        <v>101</v>
      </c>
      <c r="B19" s="26" t="s">
        <v>63</v>
      </c>
      <c r="C19" s="109" t="s">
        <v>757</v>
      </c>
      <c r="D19" s="109" t="s">
        <v>802</v>
      </c>
      <c r="E19" s="27">
        <v>9</v>
      </c>
      <c r="F19" s="28">
        <f t="shared" si="3"/>
        <v>6</v>
      </c>
      <c r="G19" s="29">
        <v>1</v>
      </c>
      <c r="H19" s="30">
        <v>1</v>
      </c>
      <c r="I19" s="30"/>
      <c r="J19" s="30">
        <v>1</v>
      </c>
      <c r="K19" s="30"/>
      <c r="L19" s="30">
        <v>1</v>
      </c>
      <c r="M19" s="30"/>
      <c r="N19" s="30"/>
      <c r="O19" s="30">
        <v>1</v>
      </c>
      <c r="P19" s="30"/>
      <c r="Q19" s="30">
        <v>1</v>
      </c>
      <c r="R19" s="35" t="str">
        <f t="shared" si="4"/>
        <v xml:space="preserve">D6 500m </v>
      </c>
      <c r="S19" s="35" t="str">
        <f t="shared" si="5"/>
        <v>Astrid Eklund</v>
      </c>
    </row>
    <row r="20" spans="1:19" s="17" customFormat="1">
      <c r="A20" s="25" t="s">
        <v>101</v>
      </c>
      <c r="B20" s="26" t="s">
        <v>64</v>
      </c>
      <c r="C20" s="109" t="s">
        <v>757</v>
      </c>
      <c r="D20" s="109" t="s">
        <v>993</v>
      </c>
      <c r="E20" s="27">
        <v>11</v>
      </c>
      <c r="F20" s="28">
        <f t="shared" si="3"/>
        <v>9</v>
      </c>
      <c r="G20" s="29">
        <v>1</v>
      </c>
      <c r="H20" s="30">
        <v>1</v>
      </c>
      <c r="I20" s="30">
        <v>1</v>
      </c>
      <c r="J20" s="30">
        <v>1</v>
      </c>
      <c r="K20" s="30"/>
      <c r="L20" s="30">
        <v>1</v>
      </c>
      <c r="M20" s="30">
        <v>1</v>
      </c>
      <c r="N20" s="30"/>
      <c r="O20" s="30">
        <v>1</v>
      </c>
      <c r="P20" s="30">
        <v>1</v>
      </c>
      <c r="Q20" s="30">
        <v>1</v>
      </c>
      <c r="R20" s="35" t="str">
        <f t="shared" si="4"/>
        <v xml:space="preserve">D6 500m </v>
      </c>
      <c r="S20" s="35" t="str">
        <f t="shared" si="5"/>
        <v>Astrid Fredriksson</v>
      </c>
    </row>
    <row r="21" spans="1:19" s="17" customFormat="1">
      <c r="A21" s="25" t="s">
        <v>101</v>
      </c>
      <c r="B21" s="26" t="s">
        <v>643</v>
      </c>
      <c r="C21" s="109" t="s">
        <v>757</v>
      </c>
      <c r="D21" s="109" t="s">
        <v>1141</v>
      </c>
      <c r="E21" s="27">
        <v>12</v>
      </c>
      <c r="F21" s="28">
        <f t="shared" si="3"/>
        <v>8</v>
      </c>
      <c r="G21" s="29">
        <v>1</v>
      </c>
      <c r="H21" s="30">
        <v>1</v>
      </c>
      <c r="I21" s="30"/>
      <c r="J21" s="30"/>
      <c r="K21" s="30">
        <v>1</v>
      </c>
      <c r="L21" s="30">
        <v>1</v>
      </c>
      <c r="M21" s="30">
        <v>1</v>
      </c>
      <c r="N21" s="30"/>
      <c r="O21" s="30">
        <v>1</v>
      </c>
      <c r="P21" s="30">
        <v>1</v>
      </c>
      <c r="Q21" s="30">
        <v>1</v>
      </c>
      <c r="R21" s="35" t="str">
        <f t="shared" si="4"/>
        <v xml:space="preserve">D6 500m </v>
      </c>
      <c r="S21" s="35" t="str">
        <f t="shared" si="5"/>
        <v>Astrid Hussfelt</v>
      </c>
    </row>
    <row r="22" spans="1:19" s="17" customFormat="1">
      <c r="A22" s="25" t="s">
        <v>101</v>
      </c>
      <c r="B22" s="26" t="s">
        <v>648</v>
      </c>
      <c r="C22" s="109" t="s">
        <v>757</v>
      </c>
      <c r="D22" s="109" t="s">
        <v>1142</v>
      </c>
      <c r="E22" s="27">
        <v>12</v>
      </c>
      <c r="F22" s="28">
        <f t="shared" si="3"/>
        <v>5</v>
      </c>
      <c r="G22" s="29">
        <v>1</v>
      </c>
      <c r="H22" s="30">
        <v>1</v>
      </c>
      <c r="I22" s="30"/>
      <c r="J22" s="30"/>
      <c r="K22" s="30"/>
      <c r="L22" s="30"/>
      <c r="M22" s="30">
        <v>1</v>
      </c>
      <c r="N22" s="30">
        <v>1</v>
      </c>
      <c r="O22" s="30"/>
      <c r="P22" s="30"/>
      <c r="Q22" s="30">
        <v>1</v>
      </c>
      <c r="R22" s="35" t="str">
        <f t="shared" si="4"/>
        <v xml:space="preserve">D6 500m </v>
      </c>
      <c r="S22" s="35" t="str">
        <f t="shared" si="5"/>
        <v>Astrid Månsson</v>
      </c>
    </row>
    <row r="23" spans="1:19" s="17" customFormat="1">
      <c r="A23" s="25" t="s">
        <v>19</v>
      </c>
      <c r="B23" s="26" t="s">
        <v>27</v>
      </c>
      <c r="C23" s="109" t="s">
        <v>758</v>
      </c>
      <c r="D23" s="109" t="s">
        <v>891</v>
      </c>
      <c r="E23" s="27">
        <v>10</v>
      </c>
      <c r="F23" s="28">
        <f t="shared" si="3"/>
        <v>9</v>
      </c>
      <c r="G23" s="29">
        <v>1</v>
      </c>
      <c r="H23" s="30">
        <v>1</v>
      </c>
      <c r="I23" s="30">
        <v>1</v>
      </c>
      <c r="J23" s="30">
        <v>1</v>
      </c>
      <c r="K23" s="30"/>
      <c r="L23" s="30">
        <v>1</v>
      </c>
      <c r="M23" s="30">
        <v>1</v>
      </c>
      <c r="N23" s="30"/>
      <c r="O23" s="30">
        <v>1</v>
      </c>
      <c r="P23" s="30">
        <v>1</v>
      </c>
      <c r="Q23" s="30">
        <v>1</v>
      </c>
      <c r="R23" s="35" t="str">
        <f t="shared" si="4"/>
        <v xml:space="preserve">H6 500m </v>
      </c>
      <c r="S23" s="35" t="str">
        <f t="shared" si="5"/>
        <v>Axel Malmkvist</v>
      </c>
    </row>
    <row r="24" spans="1:19" s="17" customFormat="1">
      <c r="A24" s="25" t="s">
        <v>19</v>
      </c>
      <c r="B24" s="26" t="s">
        <v>613</v>
      </c>
      <c r="C24" s="109" t="s">
        <v>758</v>
      </c>
      <c r="D24" s="109" t="s">
        <v>744</v>
      </c>
      <c r="E24" s="27" t="s">
        <v>619</v>
      </c>
      <c r="F24" s="28">
        <f t="shared" si="3"/>
        <v>6</v>
      </c>
      <c r="G24" s="29">
        <v>1</v>
      </c>
      <c r="H24" s="30">
        <v>1</v>
      </c>
      <c r="I24" s="30"/>
      <c r="J24" s="30"/>
      <c r="K24" s="30">
        <v>1</v>
      </c>
      <c r="L24" s="30">
        <v>1</v>
      </c>
      <c r="M24" s="30"/>
      <c r="N24" s="30">
        <v>1</v>
      </c>
      <c r="O24" s="30">
        <v>1</v>
      </c>
      <c r="P24" s="30"/>
      <c r="Q24" s="30"/>
      <c r="R24" s="35" t="str">
        <f t="shared" si="4"/>
        <v xml:space="preserve">H6 500m </v>
      </c>
      <c r="S24" s="35" t="str">
        <f t="shared" si="5"/>
        <v>Axel Gudmundsson</v>
      </c>
    </row>
    <row r="25" spans="1:19" s="17" customFormat="1">
      <c r="A25" s="25" t="s">
        <v>101</v>
      </c>
      <c r="B25" s="26" t="s">
        <v>628</v>
      </c>
      <c r="C25" s="109" t="s">
        <v>1143</v>
      </c>
      <c r="D25" s="109" t="s">
        <v>1140</v>
      </c>
      <c r="E25" s="27" t="s">
        <v>618</v>
      </c>
      <c r="F25" s="28">
        <f t="shared" si="3"/>
        <v>6</v>
      </c>
      <c r="G25" s="29">
        <v>1</v>
      </c>
      <c r="H25" s="30"/>
      <c r="I25" s="30"/>
      <c r="J25" s="30">
        <v>1</v>
      </c>
      <c r="K25" s="30"/>
      <c r="L25" s="30"/>
      <c r="M25" s="30">
        <v>1</v>
      </c>
      <c r="N25" s="30">
        <v>1</v>
      </c>
      <c r="O25" s="30">
        <v>1</v>
      </c>
      <c r="P25" s="30">
        <v>1</v>
      </c>
      <c r="Q25" s="30"/>
      <c r="R25" s="35" t="str">
        <f t="shared" si="4"/>
        <v xml:space="preserve">D6 500m </v>
      </c>
      <c r="S25" s="35" t="str">
        <f t="shared" si="5"/>
        <v>Bella Alden</v>
      </c>
    </row>
    <row r="26" spans="1:19" s="17" customFormat="1">
      <c r="A26" s="25" t="s">
        <v>101</v>
      </c>
      <c r="B26" s="26" t="s">
        <v>622</v>
      </c>
      <c r="C26" s="109" t="s">
        <v>1143</v>
      </c>
      <c r="D26" s="109" t="s">
        <v>884</v>
      </c>
      <c r="E26" s="27" t="s">
        <v>620</v>
      </c>
      <c r="F26" s="28">
        <f t="shared" si="3"/>
        <v>3</v>
      </c>
      <c r="G26" s="29">
        <v>1</v>
      </c>
      <c r="H26" s="30"/>
      <c r="I26" s="30"/>
      <c r="J26" s="30"/>
      <c r="K26" s="30"/>
      <c r="L26" s="30">
        <v>1</v>
      </c>
      <c r="M26" s="30"/>
      <c r="N26" s="30">
        <v>1</v>
      </c>
      <c r="O26" s="30"/>
      <c r="P26" s="30"/>
      <c r="Q26" s="30"/>
      <c r="R26" s="35" t="str">
        <f t="shared" si="4"/>
        <v xml:space="preserve">D6 500m </v>
      </c>
      <c r="S26" s="35" t="str">
        <f t="shared" si="5"/>
        <v>Bella Johansson</v>
      </c>
    </row>
    <row r="27" spans="1:19" s="17" customFormat="1">
      <c r="A27" s="25" t="s">
        <v>101</v>
      </c>
      <c r="B27" s="26" t="s">
        <v>136</v>
      </c>
      <c r="C27" s="109" t="s">
        <v>786</v>
      </c>
      <c r="D27" s="109" t="s">
        <v>787</v>
      </c>
      <c r="E27" s="27"/>
      <c r="F27" s="28">
        <f t="shared" si="3"/>
        <v>1</v>
      </c>
      <c r="G27" s="29"/>
      <c r="H27" s="30"/>
      <c r="I27" s="30"/>
      <c r="J27" s="30"/>
      <c r="K27" s="30"/>
      <c r="L27" s="30"/>
      <c r="M27" s="30">
        <v>1</v>
      </c>
      <c r="N27" s="30"/>
      <c r="O27" s="30"/>
      <c r="P27" s="30"/>
      <c r="Q27" s="30"/>
      <c r="R27" s="35" t="str">
        <f t="shared" si="4"/>
        <v xml:space="preserve">D6 500m </v>
      </c>
      <c r="S27" s="35" t="str">
        <f t="shared" si="5"/>
        <v>Celine Kramer</v>
      </c>
    </row>
    <row r="28" spans="1:19" s="17" customFormat="1">
      <c r="A28" s="25" t="s">
        <v>19</v>
      </c>
      <c r="B28" s="26" t="s">
        <v>1226</v>
      </c>
      <c r="C28" s="109" t="s">
        <v>788</v>
      </c>
      <c r="D28" s="109" t="s">
        <v>872</v>
      </c>
      <c r="E28" s="27">
        <v>12</v>
      </c>
      <c r="F28" s="28">
        <f t="shared" si="3"/>
        <v>1</v>
      </c>
      <c r="G28" s="29"/>
      <c r="H28" s="30">
        <v>1</v>
      </c>
      <c r="I28" s="30"/>
      <c r="J28" s="30"/>
      <c r="K28" s="30"/>
      <c r="L28" s="30"/>
      <c r="M28" s="30"/>
      <c r="N28" s="30"/>
      <c r="O28" s="30"/>
      <c r="P28" s="30"/>
      <c r="Q28" s="30"/>
      <c r="R28" s="35" t="str">
        <f t="shared" si="4"/>
        <v xml:space="preserve">H6 500m </v>
      </c>
      <c r="S28" s="35" t="str">
        <f t="shared" si="5"/>
        <v>Charlie Magnusson</v>
      </c>
    </row>
    <row r="29" spans="1:19" s="17" customFormat="1">
      <c r="A29" s="25" t="s">
        <v>101</v>
      </c>
      <c r="B29" s="26" t="s">
        <v>66</v>
      </c>
      <c r="C29" s="109" t="s">
        <v>1144</v>
      </c>
      <c r="D29" s="109" t="s">
        <v>701</v>
      </c>
      <c r="E29" s="27">
        <v>12</v>
      </c>
      <c r="F29" s="28">
        <f t="shared" si="3"/>
        <v>8</v>
      </c>
      <c r="G29" s="29">
        <v>1</v>
      </c>
      <c r="H29" s="30">
        <v>1</v>
      </c>
      <c r="I29" s="30"/>
      <c r="J29" s="30">
        <v>1</v>
      </c>
      <c r="K29" s="30"/>
      <c r="L29" s="30">
        <v>1</v>
      </c>
      <c r="M29" s="30"/>
      <c r="N29" s="30">
        <v>1</v>
      </c>
      <c r="O29" s="30">
        <v>1</v>
      </c>
      <c r="P29" s="30">
        <v>1</v>
      </c>
      <c r="Q29" s="30">
        <v>1</v>
      </c>
      <c r="R29" s="35" t="str">
        <f t="shared" si="4"/>
        <v xml:space="preserve">D6 500m </v>
      </c>
      <c r="S29" s="35" t="str">
        <f t="shared" si="5"/>
        <v>Clara Karlsson</v>
      </c>
    </row>
    <row r="30" spans="1:19" s="17" customFormat="1">
      <c r="A30" s="25" t="s">
        <v>101</v>
      </c>
      <c r="B30" s="26" t="s">
        <v>65</v>
      </c>
      <c r="C30" s="109" t="s">
        <v>1144</v>
      </c>
      <c r="D30" s="109" t="s">
        <v>744</v>
      </c>
      <c r="E30" s="27">
        <v>10</v>
      </c>
      <c r="F30" s="28">
        <f t="shared" si="3"/>
        <v>7</v>
      </c>
      <c r="G30" s="29">
        <v>1</v>
      </c>
      <c r="H30" s="30">
        <v>1</v>
      </c>
      <c r="I30" s="30">
        <v>1</v>
      </c>
      <c r="J30" s="30"/>
      <c r="K30" s="30">
        <v>1</v>
      </c>
      <c r="L30" s="30">
        <v>1</v>
      </c>
      <c r="M30" s="30"/>
      <c r="N30" s="30">
        <v>1</v>
      </c>
      <c r="O30" s="30">
        <v>1</v>
      </c>
      <c r="P30" s="30"/>
      <c r="Q30" s="30"/>
      <c r="R30" s="35" t="str">
        <f t="shared" si="4"/>
        <v xml:space="preserve">D6 500m </v>
      </c>
      <c r="S30" s="35" t="str">
        <f t="shared" si="5"/>
        <v>Clara Gudmundsson</v>
      </c>
    </row>
    <row r="31" spans="1:19" s="17" customFormat="1">
      <c r="A31" s="25" t="s">
        <v>19</v>
      </c>
      <c r="B31" s="26" t="s">
        <v>28</v>
      </c>
      <c r="C31" s="109" t="s">
        <v>1184</v>
      </c>
      <c r="D31" s="109" t="s">
        <v>1185</v>
      </c>
      <c r="E31" s="27">
        <v>9</v>
      </c>
      <c r="F31" s="28">
        <f t="shared" si="3"/>
        <v>0</v>
      </c>
      <c r="G31" s="29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5" t="str">
        <f t="shared" si="4"/>
        <v xml:space="preserve">H6 500m </v>
      </c>
      <c r="S31" s="35" t="str">
        <f t="shared" si="5"/>
        <v>Conny Brännvall</v>
      </c>
    </row>
    <row r="32" spans="1:19" s="17" customFormat="1">
      <c r="A32" s="25" t="s">
        <v>101</v>
      </c>
      <c r="B32" s="26" t="s">
        <v>67</v>
      </c>
      <c r="C32" s="109" t="s">
        <v>1145</v>
      </c>
      <c r="D32" s="109" t="s">
        <v>742</v>
      </c>
      <c r="E32" s="27">
        <v>10</v>
      </c>
      <c r="F32" s="28">
        <f t="shared" si="3"/>
        <v>6</v>
      </c>
      <c r="G32" s="29">
        <v>1</v>
      </c>
      <c r="H32" s="30"/>
      <c r="I32" s="30">
        <v>1</v>
      </c>
      <c r="J32" s="30">
        <v>1</v>
      </c>
      <c r="K32" s="30"/>
      <c r="L32" s="30">
        <v>1</v>
      </c>
      <c r="M32" s="30"/>
      <c r="N32" s="30"/>
      <c r="O32" s="30">
        <v>1</v>
      </c>
      <c r="P32" s="30">
        <v>1</v>
      </c>
      <c r="Q32" s="30"/>
      <c r="R32" s="35" t="str">
        <f t="shared" si="4"/>
        <v xml:space="preserve">D6 500m </v>
      </c>
      <c r="S32" s="35" t="str">
        <f t="shared" si="5"/>
        <v>Cornelia Jansson</v>
      </c>
    </row>
    <row r="33" spans="1:19" s="17" customFormat="1">
      <c r="A33" s="25" t="s">
        <v>19</v>
      </c>
      <c r="B33" s="26" t="s">
        <v>29</v>
      </c>
      <c r="C33" s="109" t="s">
        <v>1186</v>
      </c>
      <c r="D33" s="109" t="s">
        <v>1187</v>
      </c>
      <c r="E33" s="27">
        <v>10</v>
      </c>
      <c r="F33" s="28">
        <f t="shared" si="3"/>
        <v>3</v>
      </c>
      <c r="G33" s="29"/>
      <c r="H33" s="30">
        <v>1</v>
      </c>
      <c r="I33" s="30"/>
      <c r="J33" s="30">
        <v>1</v>
      </c>
      <c r="K33" s="30"/>
      <c r="L33" s="30">
        <v>1</v>
      </c>
      <c r="M33" s="30"/>
      <c r="N33" s="30"/>
      <c r="O33" s="30"/>
      <c r="P33" s="30"/>
      <c r="Q33" s="30"/>
      <c r="R33" s="35" t="str">
        <f t="shared" si="4"/>
        <v xml:space="preserve">H6 500m </v>
      </c>
      <c r="S33" s="35" t="str">
        <f t="shared" si="5"/>
        <v>Dennis Dufva</v>
      </c>
    </row>
    <row r="34" spans="1:19" s="17" customFormat="1">
      <c r="A34" s="25" t="s">
        <v>19</v>
      </c>
      <c r="B34" s="26" t="s">
        <v>31</v>
      </c>
      <c r="C34" s="109" t="s">
        <v>1188</v>
      </c>
      <c r="D34" s="109" t="s">
        <v>891</v>
      </c>
      <c r="E34" s="27">
        <v>11</v>
      </c>
      <c r="F34" s="28">
        <f t="shared" si="3"/>
        <v>9</v>
      </c>
      <c r="G34" s="29">
        <v>1</v>
      </c>
      <c r="H34" s="30">
        <v>1</v>
      </c>
      <c r="I34" s="30"/>
      <c r="J34" s="30">
        <v>1</v>
      </c>
      <c r="K34" s="30">
        <v>1</v>
      </c>
      <c r="L34" s="30">
        <v>1</v>
      </c>
      <c r="M34" s="30"/>
      <c r="N34" s="30">
        <v>1</v>
      </c>
      <c r="O34" s="30">
        <v>1</v>
      </c>
      <c r="P34" s="30">
        <v>1</v>
      </c>
      <c r="Q34" s="30">
        <v>1</v>
      </c>
      <c r="R34" s="35" t="str">
        <f t="shared" si="4"/>
        <v xml:space="preserve">H6 500m </v>
      </c>
      <c r="S34" s="35" t="str">
        <f t="shared" si="5"/>
        <v>Edvin Malmkvist</v>
      </c>
    </row>
    <row r="35" spans="1:19" s="17" customFormat="1">
      <c r="A35" s="25" t="s">
        <v>19</v>
      </c>
      <c r="B35" s="26" t="s">
        <v>30</v>
      </c>
      <c r="C35" s="109" t="s">
        <v>1188</v>
      </c>
      <c r="D35" s="109" t="s">
        <v>796</v>
      </c>
      <c r="E35" s="27">
        <v>9</v>
      </c>
      <c r="F35" s="28">
        <f t="shared" si="3"/>
        <v>10</v>
      </c>
      <c r="G35" s="29">
        <v>1</v>
      </c>
      <c r="H35" s="30">
        <v>1</v>
      </c>
      <c r="I35" s="30">
        <v>1</v>
      </c>
      <c r="J35" s="30"/>
      <c r="K35" s="30">
        <v>1</v>
      </c>
      <c r="L35" s="30">
        <v>1</v>
      </c>
      <c r="M35" s="30">
        <v>1</v>
      </c>
      <c r="N35" s="30">
        <v>1</v>
      </c>
      <c r="O35" s="30">
        <v>1</v>
      </c>
      <c r="P35" s="30">
        <v>1</v>
      </c>
      <c r="Q35" s="30">
        <v>1</v>
      </c>
      <c r="R35" s="35" t="str">
        <f t="shared" si="4"/>
        <v xml:space="preserve">H6 500m </v>
      </c>
      <c r="S35" s="35" t="str">
        <f t="shared" si="5"/>
        <v>Edvin Hellquist</v>
      </c>
    </row>
    <row r="36" spans="1:19" s="17" customFormat="1">
      <c r="A36" s="25" t="s">
        <v>19</v>
      </c>
      <c r="B36" s="26" t="s">
        <v>614</v>
      </c>
      <c r="C36" s="109" t="s">
        <v>812</v>
      </c>
      <c r="D36" s="109" t="s">
        <v>884</v>
      </c>
      <c r="E36" s="27" t="s">
        <v>619</v>
      </c>
      <c r="F36" s="28">
        <f t="shared" si="3"/>
        <v>7</v>
      </c>
      <c r="G36" s="29">
        <v>1</v>
      </c>
      <c r="H36" s="30"/>
      <c r="I36" s="30">
        <v>1</v>
      </c>
      <c r="J36" s="30">
        <v>1</v>
      </c>
      <c r="K36" s="30">
        <v>1</v>
      </c>
      <c r="L36" s="30">
        <v>1</v>
      </c>
      <c r="M36" s="30"/>
      <c r="N36" s="30"/>
      <c r="O36" s="30"/>
      <c r="P36" s="30">
        <v>1</v>
      </c>
      <c r="Q36" s="30">
        <v>1</v>
      </c>
      <c r="R36" s="35" t="str">
        <f t="shared" ref="R36:R67" si="6">A36</f>
        <v xml:space="preserve">H6 500m </v>
      </c>
      <c r="S36" s="35" t="str">
        <f t="shared" ref="S36:S67" si="7">B36</f>
        <v>Elias Johansson</v>
      </c>
    </row>
    <row r="37" spans="1:19" s="17" customFormat="1">
      <c r="A37" s="25" t="s">
        <v>101</v>
      </c>
      <c r="B37" s="26" t="s">
        <v>68</v>
      </c>
      <c r="C37" s="109" t="s">
        <v>1146</v>
      </c>
      <c r="D37" s="109" t="s">
        <v>1147</v>
      </c>
      <c r="E37" s="27">
        <v>10</v>
      </c>
      <c r="F37" s="28">
        <f t="shared" si="3"/>
        <v>6</v>
      </c>
      <c r="G37" s="29">
        <v>1</v>
      </c>
      <c r="H37" s="30"/>
      <c r="I37" s="30"/>
      <c r="J37" s="30">
        <v>1</v>
      </c>
      <c r="K37" s="30">
        <v>1</v>
      </c>
      <c r="L37" s="30">
        <v>1</v>
      </c>
      <c r="M37" s="30"/>
      <c r="N37" s="30">
        <v>1</v>
      </c>
      <c r="O37" s="30"/>
      <c r="P37" s="30">
        <v>1</v>
      </c>
      <c r="Q37" s="30"/>
      <c r="R37" s="35" t="str">
        <f t="shared" si="6"/>
        <v xml:space="preserve">D6 500m </v>
      </c>
      <c r="S37" s="35" t="str">
        <f t="shared" si="7"/>
        <v>Elida Prescher</v>
      </c>
    </row>
    <row r="38" spans="1:19" s="17" customFormat="1">
      <c r="A38" s="25" t="s">
        <v>101</v>
      </c>
      <c r="B38" s="26" t="s">
        <v>1235</v>
      </c>
      <c r="C38" s="109" t="s">
        <v>816</v>
      </c>
      <c r="D38" s="109" t="s">
        <v>713</v>
      </c>
      <c r="E38" s="27">
        <v>11</v>
      </c>
      <c r="F38" s="28">
        <f t="shared" si="3"/>
        <v>9</v>
      </c>
      <c r="G38" s="29"/>
      <c r="H38" s="30">
        <v>1</v>
      </c>
      <c r="I38" s="30">
        <v>1</v>
      </c>
      <c r="J38" s="30">
        <v>1</v>
      </c>
      <c r="K38" s="30">
        <v>1</v>
      </c>
      <c r="L38" s="30">
        <v>1</v>
      </c>
      <c r="M38" s="30">
        <v>1</v>
      </c>
      <c r="N38" s="30">
        <v>1</v>
      </c>
      <c r="O38" s="30"/>
      <c r="P38" s="30">
        <v>1</v>
      </c>
      <c r="Q38" s="30">
        <v>1</v>
      </c>
      <c r="R38" s="35" t="str">
        <f t="shared" si="6"/>
        <v xml:space="preserve">D6 500m </v>
      </c>
      <c r="S38" s="35" t="str">
        <f t="shared" si="7"/>
        <v>Elin Lindberg</v>
      </c>
    </row>
    <row r="39" spans="1:19" s="17" customFormat="1">
      <c r="A39" s="25" t="s">
        <v>101</v>
      </c>
      <c r="B39" s="35" t="s">
        <v>69</v>
      </c>
      <c r="C39" s="109" t="s">
        <v>816</v>
      </c>
      <c r="D39" s="109" t="s">
        <v>794</v>
      </c>
      <c r="E39" s="36" t="s">
        <v>100</v>
      </c>
      <c r="F39" s="28">
        <f t="shared" si="3"/>
        <v>0</v>
      </c>
      <c r="G39" s="29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5" t="str">
        <f t="shared" si="6"/>
        <v xml:space="preserve">D6 500m </v>
      </c>
      <c r="S39" s="35" t="str">
        <f t="shared" si="7"/>
        <v>Elin Nordgren</v>
      </c>
    </row>
    <row r="40" spans="1:19" s="17" customFormat="1">
      <c r="A40" s="25" t="s">
        <v>101</v>
      </c>
      <c r="B40" s="26" t="s">
        <v>646</v>
      </c>
      <c r="C40" s="109" t="s">
        <v>833</v>
      </c>
      <c r="D40" s="109" t="s">
        <v>1148</v>
      </c>
      <c r="E40" s="27">
        <v>11</v>
      </c>
      <c r="F40" s="28">
        <f t="shared" si="3"/>
        <v>10</v>
      </c>
      <c r="G40" s="29">
        <v>1</v>
      </c>
      <c r="H40" s="30">
        <v>1</v>
      </c>
      <c r="I40" s="30">
        <v>1</v>
      </c>
      <c r="J40" s="30">
        <v>1</v>
      </c>
      <c r="K40" s="30">
        <v>1</v>
      </c>
      <c r="L40" s="30">
        <v>1</v>
      </c>
      <c r="M40" s="30">
        <v>1</v>
      </c>
      <c r="N40" s="30">
        <v>1</v>
      </c>
      <c r="O40" s="30">
        <v>1</v>
      </c>
      <c r="P40" s="30">
        <v>1</v>
      </c>
      <c r="Q40" s="30"/>
      <c r="R40" s="35" t="str">
        <f t="shared" si="6"/>
        <v xml:space="preserve">D6 500m </v>
      </c>
      <c r="S40" s="35" t="str">
        <f t="shared" si="7"/>
        <v>Ellen Wikberg</v>
      </c>
    </row>
    <row r="41" spans="1:19" s="17" customFormat="1">
      <c r="A41" s="25" t="s">
        <v>19</v>
      </c>
      <c r="B41" s="26" t="s">
        <v>615</v>
      </c>
      <c r="C41" s="109" t="s">
        <v>1189</v>
      </c>
      <c r="D41" s="109" t="s">
        <v>1162</v>
      </c>
      <c r="E41" s="27" t="s">
        <v>621</v>
      </c>
      <c r="F41" s="28">
        <f t="shared" si="3"/>
        <v>7</v>
      </c>
      <c r="G41" s="29">
        <v>1</v>
      </c>
      <c r="H41" s="30">
        <v>1</v>
      </c>
      <c r="I41" s="30">
        <v>1</v>
      </c>
      <c r="J41" s="30">
        <v>1</v>
      </c>
      <c r="K41" s="30"/>
      <c r="L41" s="30">
        <v>1</v>
      </c>
      <c r="M41" s="30"/>
      <c r="N41" s="30"/>
      <c r="O41" s="30"/>
      <c r="P41" s="30">
        <v>1</v>
      </c>
      <c r="Q41" s="30">
        <v>1</v>
      </c>
      <c r="R41" s="35" t="str">
        <f t="shared" si="6"/>
        <v xml:space="preserve">H6 500m </v>
      </c>
      <c r="S41" s="35" t="str">
        <f t="shared" si="7"/>
        <v>Elliot Mellung</v>
      </c>
    </row>
    <row r="42" spans="1:19" s="17" customFormat="1">
      <c r="A42" s="25" t="s">
        <v>101</v>
      </c>
      <c r="B42" s="26" t="s">
        <v>629</v>
      </c>
      <c r="C42" s="109" t="s">
        <v>835</v>
      </c>
      <c r="D42" s="109" t="s">
        <v>1149</v>
      </c>
      <c r="E42" s="27" t="s">
        <v>618</v>
      </c>
      <c r="F42" s="28">
        <f t="shared" si="3"/>
        <v>8</v>
      </c>
      <c r="G42" s="29">
        <v>1</v>
      </c>
      <c r="H42" s="30">
        <v>1</v>
      </c>
      <c r="I42" s="30">
        <v>1</v>
      </c>
      <c r="J42" s="30">
        <v>1</v>
      </c>
      <c r="K42" s="30"/>
      <c r="L42" s="30">
        <v>1</v>
      </c>
      <c r="M42" s="30"/>
      <c r="N42" s="30"/>
      <c r="O42" s="30">
        <v>1</v>
      </c>
      <c r="P42" s="30">
        <v>1</v>
      </c>
      <c r="Q42" s="30">
        <v>1</v>
      </c>
      <c r="R42" s="35" t="str">
        <f t="shared" si="6"/>
        <v xml:space="preserve">D6 500m </v>
      </c>
      <c r="S42" s="35" t="str">
        <f t="shared" si="7"/>
        <v>Elsa Malmqvist</v>
      </c>
    </row>
    <row r="43" spans="1:19" s="17" customFormat="1">
      <c r="A43" s="25" t="s">
        <v>101</v>
      </c>
      <c r="B43" s="35" t="s">
        <v>70</v>
      </c>
      <c r="C43" s="109" t="s">
        <v>835</v>
      </c>
      <c r="D43" s="109" t="s">
        <v>1150</v>
      </c>
      <c r="E43" s="36">
        <v>10</v>
      </c>
      <c r="F43" s="28">
        <f t="shared" si="3"/>
        <v>2</v>
      </c>
      <c r="G43" s="29">
        <v>1</v>
      </c>
      <c r="H43" s="30"/>
      <c r="I43" s="30"/>
      <c r="J43" s="30">
        <v>1</v>
      </c>
      <c r="K43" s="30"/>
      <c r="L43" s="30"/>
      <c r="M43" s="30"/>
      <c r="N43" s="30"/>
      <c r="O43" s="30"/>
      <c r="P43" s="30"/>
      <c r="Q43" s="30"/>
      <c r="R43" s="35" t="str">
        <f t="shared" si="6"/>
        <v xml:space="preserve">D6 500m </v>
      </c>
      <c r="S43" s="35" t="str">
        <f t="shared" si="7"/>
        <v>Elsa Sjöström - Sneen</v>
      </c>
    </row>
    <row r="44" spans="1:19" s="17" customFormat="1">
      <c r="A44" s="25" t="s">
        <v>101</v>
      </c>
      <c r="B44" s="26" t="s">
        <v>71</v>
      </c>
      <c r="C44" s="109" t="s">
        <v>843</v>
      </c>
      <c r="D44" s="109" t="s">
        <v>738</v>
      </c>
      <c r="E44" s="27">
        <v>9</v>
      </c>
      <c r="F44" s="28">
        <f t="shared" si="3"/>
        <v>10</v>
      </c>
      <c r="G44" s="29"/>
      <c r="H44" s="30">
        <v>1</v>
      </c>
      <c r="I44" s="30">
        <v>1</v>
      </c>
      <c r="J44" s="30">
        <v>1</v>
      </c>
      <c r="K44" s="30">
        <v>1</v>
      </c>
      <c r="L44" s="30">
        <v>1</v>
      </c>
      <c r="M44" s="30">
        <v>1</v>
      </c>
      <c r="N44" s="30">
        <v>1</v>
      </c>
      <c r="O44" s="30">
        <v>1</v>
      </c>
      <c r="P44" s="30">
        <v>1</v>
      </c>
      <c r="Q44" s="30">
        <v>1</v>
      </c>
      <c r="R44" s="35" t="str">
        <f t="shared" si="6"/>
        <v xml:space="preserve">D6 500m </v>
      </c>
      <c r="S44" s="35" t="str">
        <f t="shared" si="7"/>
        <v>Emma Danielsson</v>
      </c>
    </row>
    <row r="45" spans="1:19" s="17" customFormat="1">
      <c r="A45" s="25" t="s">
        <v>101</v>
      </c>
      <c r="B45" s="26" t="s">
        <v>634</v>
      </c>
      <c r="C45" s="109" t="s">
        <v>843</v>
      </c>
      <c r="D45" s="109" t="s">
        <v>775</v>
      </c>
      <c r="E45" s="27" t="s">
        <v>619</v>
      </c>
      <c r="F45" s="28">
        <f t="shared" si="3"/>
        <v>6</v>
      </c>
      <c r="G45" s="29">
        <v>1</v>
      </c>
      <c r="H45" s="30">
        <v>1</v>
      </c>
      <c r="I45" s="30">
        <v>1</v>
      </c>
      <c r="J45" s="30">
        <v>1</v>
      </c>
      <c r="K45" s="30"/>
      <c r="L45" s="30">
        <v>1</v>
      </c>
      <c r="M45" s="30">
        <v>1</v>
      </c>
      <c r="N45" s="30"/>
      <c r="O45" s="30"/>
      <c r="P45" s="30"/>
      <c r="Q45" s="30"/>
      <c r="R45" s="35" t="str">
        <f t="shared" si="6"/>
        <v xml:space="preserve">D6 500m </v>
      </c>
      <c r="S45" s="35" t="str">
        <f t="shared" si="7"/>
        <v>Emma Norgren</v>
      </c>
    </row>
    <row r="46" spans="1:19" s="17" customFormat="1">
      <c r="A46" s="25" t="s">
        <v>101</v>
      </c>
      <c r="B46" s="26" t="s">
        <v>72</v>
      </c>
      <c r="C46" s="109" t="s">
        <v>843</v>
      </c>
      <c r="D46" s="109" t="s">
        <v>1075</v>
      </c>
      <c r="E46" s="27">
        <v>10</v>
      </c>
      <c r="F46" s="28">
        <f t="shared" si="3"/>
        <v>7</v>
      </c>
      <c r="G46" s="29">
        <v>1</v>
      </c>
      <c r="H46" s="30">
        <v>1</v>
      </c>
      <c r="I46" s="30">
        <v>1</v>
      </c>
      <c r="J46" s="30"/>
      <c r="K46" s="30"/>
      <c r="L46" s="30">
        <v>1</v>
      </c>
      <c r="M46" s="30">
        <v>1</v>
      </c>
      <c r="N46" s="30"/>
      <c r="O46" s="30">
        <v>1</v>
      </c>
      <c r="P46" s="30"/>
      <c r="Q46" s="30">
        <v>1</v>
      </c>
      <c r="R46" s="35" t="str">
        <f t="shared" si="6"/>
        <v xml:space="preserve">D6 500m </v>
      </c>
      <c r="S46" s="35" t="str">
        <f t="shared" si="7"/>
        <v>Emma Nyberg</v>
      </c>
    </row>
    <row r="47" spans="1:19" s="17" customFormat="1" ht="13.25" customHeight="1">
      <c r="A47" s="25" t="s">
        <v>101</v>
      </c>
      <c r="B47" s="26" t="s">
        <v>73</v>
      </c>
      <c r="C47" s="109" t="s">
        <v>1151</v>
      </c>
      <c r="D47" s="109" t="s">
        <v>1064</v>
      </c>
      <c r="E47" s="27">
        <v>10</v>
      </c>
      <c r="F47" s="28">
        <f t="shared" si="3"/>
        <v>0</v>
      </c>
      <c r="G47" s="29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5" t="str">
        <f t="shared" si="6"/>
        <v xml:space="preserve">D6 500m </v>
      </c>
      <c r="S47" s="35" t="str">
        <f t="shared" si="7"/>
        <v>Emmelie Bergfors</v>
      </c>
    </row>
    <row r="48" spans="1:19" s="17" customFormat="1">
      <c r="A48" s="25" t="s">
        <v>19</v>
      </c>
      <c r="B48" s="26" t="s">
        <v>32</v>
      </c>
      <c r="C48" s="109" t="s">
        <v>848</v>
      </c>
      <c r="D48" s="109" t="s">
        <v>840</v>
      </c>
      <c r="E48" s="27">
        <v>9</v>
      </c>
      <c r="F48" s="28">
        <f t="shared" si="3"/>
        <v>4</v>
      </c>
      <c r="G48" s="29"/>
      <c r="H48" s="30">
        <v>1</v>
      </c>
      <c r="I48" s="30">
        <v>1</v>
      </c>
      <c r="J48" s="30">
        <v>1</v>
      </c>
      <c r="K48" s="30">
        <v>1</v>
      </c>
      <c r="L48" s="30"/>
      <c r="M48" s="30"/>
      <c r="N48" s="30"/>
      <c r="O48" s="30"/>
      <c r="P48" s="30"/>
      <c r="Q48" s="30"/>
      <c r="R48" s="35" t="str">
        <f t="shared" si="6"/>
        <v xml:space="preserve">H6 500m </v>
      </c>
      <c r="S48" s="35" t="str">
        <f t="shared" si="7"/>
        <v>Erik Kylander</v>
      </c>
    </row>
    <row r="49" spans="1:19" s="17" customFormat="1">
      <c r="A49" s="25" t="s">
        <v>19</v>
      </c>
      <c r="B49" s="26" t="s">
        <v>33</v>
      </c>
      <c r="C49" s="109" t="s">
        <v>848</v>
      </c>
      <c r="D49" s="109" t="s">
        <v>1078</v>
      </c>
      <c r="E49" s="27">
        <v>9</v>
      </c>
      <c r="F49" s="28">
        <f t="shared" si="3"/>
        <v>7</v>
      </c>
      <c r="G49" s="29"/>
      <c r="H49" s="30"/>
      <c r="I49" s="30">
        <v>1</v>
      </c>
      <c r="J49" s="30">
        <v>1</v>
      </c>
      <c r="K49" s="30"/>
      <c r="L49" s="30">
        <v>1</v>
      </c>
      <c r="M49" s="30">
        <v>1</v>
      </c>
      <c r="N49" s="30">
        <v>1</v>
      </c>
      <c r="O49" s="30">
        <v>1</v>
      </c>
      <c r="P49" s="30"/>
      <c r="Q49" s="30">
        <v>1</v>
      </c>
      <c r="R49" s="35" t="str">
        <f t="shared" si="6"/>
        <v xml:space="preserve">H6 500m </v>
      </c>
      <c r="S49" s="35" t="str">
        <f t="shared" si="7"/>
        <v>Erik Monk</v>
      </c>
    </row>
    <row r="50" spans="1:19" s="17" customFormat="1">
      <c r="A50" s="25" t="s">
        <v>19</v>
      </c>
      <c r="B50" s="26" t="s">
        <v>1249</v>
      </c>
      <c r="C50" s="109" t="s">
        <v>854</v>
      </c>
      <c r="D50" s="109" t="s">
        <v>705</v>
      </c>
      <c r="E50" s="27">
        <v>11</v>
      </c>
      <c r="F50" s="28"/>
      <c r="G50" s="29"/>
      <c r="H50" s="30"/>
      <c r="I50" s="30">
        <v>1</v>
      </c>
      <c r="J50" s="30"/>
      <c r="K50" s="30"/>
      <c r="L50" s="30"/>
      <c r="M50" s="30"/>
      <c r="N50" s="30"/>
      <c r="O50" s="30"/>
      <c r="P50" s="30"/>
      <c r="Q50" s="30"/>
      <c r="R50" s="35" t="str">
        <f t="shared" si="6"/>
        <v xml:space="preserve">H6 500m </v>
      </c>
      <c r="S50" s="35" t="str">
        <f t="shared" si="7"/>
        <v>Eskil Andersson</v>
      </c>
    </row>
    <row r="51" spans="1:19" s="17" customFormat="1">
      <c r="A51" s="25" t="s">
        <v>101</v>
      </c>
      <c r="B51" s="26" t="s">
        <v>1243</v>
      </c>
      <c r="C51" s="109" t="s">
        <v>858</v>
      </c>
      <c r="D51" s="109" t="s">
        <v>1244</v>
      </c>
      <c r="E51" s="27" t="s">
        <v>618</v>
      </c>
      <c r="F51" s="28">
        <f t="shared" ref="F51:F82" si="8">COUNT(G51:Q51)</f>
        <v>4</v>
      </c>
      <c r="G51" s="29">
        <v>1</v>
      </c>
      <c r="H51" s="30"/>
      <c r="I51" s="30">
        <v>1</v>
      </c>
      <c r="J51" s="30">
        <v>1</v>
      </c>
      <c r="K51" s="30"/>
      <c r="L51" s="30"/>
      <c r="M51" s="30"/>
      <c r="N51" s="30"/>
      <c r="O51" s="30"/>
      <c r="P51" s="30"/>
      <c r="Q51" s="30">
        <v>1</v>
      </c>
      <c r="R51" s="35" t="str">
        <f t="shared" si="6"/>
        <v xml:space="preserve">D6 500m </v>
      </c>
      <c r="S51" s="35" t="str">
        <f t="shared" si="7"/>
        <v>Evelina Lenert</v>
      </c>
    </row>
    <row r="52" spans="1:19" s="17" customFormat="1">
      <c r="A52" s="25" t="s">
        <v>101</v>
      </c>
      <c r="B52" s="26" t="s">
        <v>630</v>
      </c>
      <c r="C52" s="109" t="s">
        <v>1152</v>
      </c>
      <c r="D52" s="109" t="s">
        <v>1153</v>
      </c>
      <c r="E52" s="27" t="s">
        <v>631</v>
      </c>
      <c r="F52" s="28">
        <f t="shared" si="8"/>
        <v>1</v>
      </c>
      <c r="G52" s="29">
        <v>1</v>
      </c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5" t="str">
        <f t="shared" si="6"/>
        <v xml:space="preserve">D6 500m </v>
      </c>
      <c r="S52" s="35" t="str">
        <f t="shared" si="7"/>
        <v>Felicia Källving</v>
      </c>
    </row>
    <row r="53" spans="1:19" s="17" customFormat="1">
      <c r="A53" s="25" t="s">
        <v>19</v>
      </c>
      <c r="B53" s="26" t="s">
        <v>34</v>
      </c>
      <c r="C53" s="109" t="s">
        <v>862</v>
      </c>
      <c r="D53" s="109" t="s">
        <v>1190</v>
      </c>
      <c r="E53" s="27">
        <v>9</v>
      </c>
      <c r="F53" s="28">
        <f t="shared" si="8"/>
        <v>9</v>
      </c>
      <c r="G53" s="29">
        <v>1</v>
      </c>
      <c r="H53" s="30">
        <v>1</v>
      </c>
      <c r="I53" s="30">
        <v>1</v>
      </c>
      <c r="J53" s="30">
        <v>1</v>
      </c>
      <c r="K53" s="30">
        <v>1</v>
      </c>
      <c r="L53" s="30"/>
      <c r="M53" s="30">
        <v>1</v>
      </c>
      <c r="N53" s="30"/>
      <c r="O53" s="30">
        <v>1</v>
      </c>
      <c r="P53" s="30">
        <v>1</v>
      </c>
      <c r="Q53" s="30">
        <v>1</v>
      </c>
      <c r="R53" s="35" t="str">
        <f t="shared" si="6"/>
        <v xml:space="preserve">H6 500m </v>
      </c>
      <c r="S53" s="35" t="str">
        <f t="shared" si="7"/>
        <v>Filip Henriksson</v>
      </c>
    </row>
    <row r="54" spans="1:19" s="17" customFormat="1">
      <c r="A54" s="25" t="s">
        <v>19</v>
      </c>
      <c r="B54" s="26" t="s">
        <v>35</v>
      </c>
      <c r="C54" s="109" t="s">
        <v>862</v>
      </c>
      <c r="D54" s="109" t="s">
        <v>807</v>
      </c>
      <c r="E54" s="27">
        <v>10</v>
      </c>
      <c r="F54" s="28">
        <f t="shared" si="8"/>
        <v>6</v>
      </c>
      <c r="G54" s="29"/>
      <c r="H54" s="30"/>
      <c r="I54" s="30"/>
      <c r="J54" s="30">
        <v>1</v>
      </c>
      <c r="K54" s="30"/>
      <c r="L54" s="30">
        <v>1</v>
      </c>
      <c r="M54" s="30"/>
      <c r="N54" s="30">
        <v>1</v>
      </c>
      <c r="O54" s="30">
        <v>1</v>
      </c>
      <c r="P54" s="30">
        <v>1</v>
      </c>
      <c r="Q54" s="30">
        <v>1</v>
      </c>
      <c r="R54" s="35" t="str">
        <f t="shared" si="6"/>
        <v xml:space="preserve">H6 500m </v>
      </c>
      <c r="S54" s="35" t="str">
        <f t="shared" si="7"/>
        <v>Filip Liinanki</v>
      </c>
    </row>
    <row r="55" spans="1:19" s="17" customFormat="1">
      <c r="A55" s="25" t="s">
        <v>101</v>
      </c>
      <c r="B55" s="26" t="s">
        <v>639</v>
      </c>
      <c r="C55" s="109" t="s">
        <v>866</v>
      </c>
      <c r="D55" s="109" t="s">
        <v>775</v>
      </c>
      <c r="E55" s="27">
        <v>11</v>
      </c>
      <c r="F55" s="28">
        <f t="shared" si="8"/>
        <v>4</v>
      </c>
      <c r="G55" s="29">
        <v>1</v>
      </c>
      <c r="H55" s="30">
        <v>1</v>
      </c>
      <c r="I55" s="30">
        <v>1</v>
      </c>
      <c r="J55" s="30"/>
      <c r="K55" s="30"/>
      <c r="L55" s="30">
        <v>1</v>
      </c>
      <c r="M55" s="30"/>
      <c r="N55" s="30"/>
      <c r="O55" s="30"/>
      <c r="P55" s="30"/>
      <c r="Q55" s="30"/>
      <c r="R55" s="35" t="str">
        <f t="shared" si="6"/>
        <v xml:space="preserve">D6 500m </v>
      </c>
      <c r="S55" s="35" t="str">
        <f t="shared" si="7"/>
        <v>Filippa Norgren</v>
      </c>
    </row>
    <row r="56" spans="1:19" s="17" customFormat="1">
      <c r="A56" s="25" t="s">
        <v>19</v>
      </c>
      <c r="B56" s="35" t="s">
        <v>36</v>
      </c>
      <c r="C56" s="109" t="s">
        <v>868</v>
      </c>
      <c r="D56" s="109" t="s">
        <v>1185</v>
      </c>
      <c r="E56" s="36">
        <v>11</v>
      </c>
      <c r="F56" s="28">
        <f t="shared" si="8"/>
        <v>0</v>
      </c>
      <c r="G56" s="29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5" t="str">
        <f t="shared" si="6"/>
        <v xml:space="preserve">H6 500m </v>
      </c>
      <c r="S56" s="35" t="str">
        <f t="shared" si="7"/>
        <v>Frank Brännvall</v>
      </c>
    </row>
    <row r="57" spans="1:19" s="17" customFormat="1">
      <c r="A57" s="25" t="s">
        <v>101</v>
      </c>
      <c r="B57" s="26" t="s">
        <v>74</v>
      </c>
      <c r="C57" s="109" t="s">
        <v>873</v>
      </c>
      <c r="D57" s="109" t="s">
        <v>1153</v>
      </c>
      <c r="E57" s="27">
        <v>9</v>
      </c>
      <c r="F57" s="28">
        <f t="shared" si="8"/>
        <v>1</v>
      </c>
      <c r="G57" s="29">
        <v>1</v>
      </c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5" t="str">
        <f t="shared" si="6"/>
        <v xml:space="preserve">D6 500m </v>
      </c>
      <c r="S57" s="35" t="str">
        <f t="shared" si="7"/>
        <v>Frida Källving</v>
      </c>
    </row>
    <row r="58" spans="1:19" s="17" customFormat="1">
      <c r="A58" s="25" t="s">
        <v>19</v>
      </c>
      <c r="B58" s="26" t="s">
        <v>37</v>
      </c>
      <c r="C58" s="109" t="s">
        <v>1219</v>
      </c>
      <c r="D58" s="109" t="s">
        <v>785</v>
      </c>
      <c r="E58" s="27">
        <v>11</v>
      </c>
      <c r="F58" s="28">
        <f t="shared" si="8"/>
        <v>9</v>
      </c>
      <c r="G58" s="29">
        <v>1</v>
      </c>
      <c r="H58" s="30">
        <v>1</v>
      </c>
      <c r="I58" s="30"/>
      <c r="J58" s="30">
        <v>1</v>
      </c>
      <c r="K58" s="30">
        <v>1</v>
      </c>
      <c r="L58" s="30">
        <v>1</v>
      </c>
      <c r="M58" s="30">
        <v>1</v>
      </c>
      <c r="N58" s="30"/>
      <c r="O58" s="30">
        <v>1</v>
      </c>
      <c r="P58" s="30">
        <v>1</v>
      </c>
      <c r="Q58" s="30">
        <v>1</v>
      </c>
      <c r="R58" s="35" t="str">
        <f t="shared" si="6"/>
        <v xml:space="preserve">H6 500m </v>
      </c>
      <c r="S58" s="35" t="str">
        <f t="shared" si="7"/>
        <v>Gustav Lundin</v>
      </c>
    </row>
    <row r="59" spans="1:19" s="17" customFormat="1">
      <c r="A59" s="25" t="s">
        <v>19</v>
      </c>
      <c r="B59" s="26" t="s">
        <v>38</v>
      </c>
      <c r="C59" s="109" t="s">
        <v>879</v>
      </c>
      <c r="D59" s="109" t="s">
        <v>1191</v>
      </c>
      <c r="E59" s="27">
        <v>9</v>
      </c>
      <c r="F59" s="28">
        <f t="shared" si="8"/>
        <v>5</v>
      </c>
      <c r="G59" s="29">
        <v>1</v>
      </c>
      <c r="H59" s="30">
        <v>1</v>
      </c>
      <c r="I59" s="30">
        <v>1</v>
      </c>
      <c r="J59" s="30">
        <v>1</v>
      </c>
      <c r="K59" s="30"/>
      <c r="L59" s="30"/>
      <c r="M59" s="30">
        <v>1</v>
      </c>
      <c r="N59" s="30"/>
      <c r="O59" s="30"/>
      <c r="P59" s="30"/>
      <c r="Q59" s="30"/>
      <c r="R59" s="35" t="str">
        <f t="shared" si="6"/>
        <v xml:space="preserve">H6 500m </v>
      </c>
      <c r="S59" s="35" t="str">
        <f t="shared" si="7"/>
        <v>Gustav Norgen</v>
      </c>
    </row>
    <row r="60" spans="1:19" s="17" customFormat="1">
      <c r="A60" s="25" t="s">
        <v>101</v>
      </c>
      <c r="B60" s="26" t="s">
        <v>75</v>
      </c>
      <c r="C60" s="109" t="s">
        <v>883</v>
      </c>
      <c r="D60" s="109" t="s">
        <v>1154</v>
      </c>
      <c r="E60" s="27">
        <v>11</v>
      </c>
      <c r="F60" s="28">
        <f t="shared" si="8"/>
        <v>0</v>
      </c>
      <c r="G60" s="29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5" t="str">
        <f t="shared" si="6"/>
        <v xml:space="preserve">D6 500m </v>
      </c>
      <c r="S60" s="35" t="str">
        <f t="shared" si="7"/>
        <v>Hanna Sääväälä</v>
      </c>
    </row>
    <row r="61" spans="1:19" s="17" customFormat="1">
      <c r="A61" s="25" t="s">
        <v>19</v>
      </c>
      <c r="B61" s="26" t="s">
        <v>39</v>
      </c>
      <c r="C61" s="109" t="s">
        <v>1192</v>
      </c>
      <c r="D61" s="109" t="s">
        <v>1180</v>
      </c>
      <c r="E61" s="27">
        <v>11</v>
      </c>
      <c r="F61" s="28">
        <f t="shared" si="8"/>
        <v>7</v>
      </c>
      <c r="G61" s="29"/>
      <c r="H61" s="30">
        <v>1</v>
      </c>
      <c r="I61" s="30">
        <v>1</v>
      </c>
      <c r="J61" s="30">
        <v>1</v>
      </c>
      <c r="K61" s="30"/>
      <c r="L61" s="30">
        <v>1</v>
      </c>
      <c r="M61" s="30">
        <v>1</v>
      </c>
      <c r="N61" s="30"/>
      <c r="O61" s="30">
        <v>1</v>
      </c>
      <c r="P61" s="30">
        <v>1</v>
      </c>
      <c r="Q61" s="30"/>
      <c r="R61" s="35" t="str">
        <f t="shared" si="6"/>
        <v xml:space="preserve">H6 500m </v>
      </c>
      <c r="S61" s="35" t="str">
        <f t="shared" si="7"/>
        <v>Harry Sandberg</v>
      </c>
    </row>
    <row r="62" spans="1:19" s="17" customFormat="1">
      <c r="A62" s="25" t="s">
        <v>101</v>
      </c>
      <c r="B62" s="26" t="s">
        <v>636</v>
      </c>
      <c r="C62" s="109" t="s">
        <v>896</v>
      </c>
      <c r="D62" s="109" t="s">
        <v>1155</v>
      </c>
      <c r="E62" s="27">
        <v>12</v>
      </c>
      <c r="F62" s="28">
        <f t="shared" si="8"/>
        <v>3</v>
      </c>
      <c r="G62" s="29">
        <v>1</v>
      </c>
      <c r="H62" s="30"/>
      <c r="I62" s="30"/>
      <c r="J62" s="30">
        <v>1</v>
      </c>
      <c r="K62" s="30"/>
      <c r="L62" s="30"/>
      <c r="M62" s="30">
        <v>1</v>
      </c>
      <c r="N62" s="30"/>
      <c r="O62" s="30"/>
      <c r="P62" s="30"/>
      <c r="Q62" s="30"/>
      <c r="R62" s="35" t="str">
        <f t="shared" si="6"/>
        <v xml:space="preserve">D6 500m </v>
      </c>
      <c r="S62" s="35" t="str">
        <f t="shared" si="7"/>
        <v>Hilda Fors</v>
      </c>
    </row>
    <row r="63" spans="1:19" s="17" customFormat="1">
      <c r="A63" s="25" t="s">
        <v>19</v>
      </c>
      <c r="B63" s="26" t="s">
        <v>609</v>
      </c>
      <c r="C63" s="109" t="s">
        <v>1062</v>
      </c>
      <c r="D63" s="109" t="s">
        <v>1147</v>
      </c>
      <c r="E63" s="27" t="s">
        <v>619</v>
      </c>
      <c r="F63" s="28">
        <f t="shared" si="8"/>
        <v>6</v>
      </c>
      <c r="G63" s="29">
        <v>1</v>
      </c>
      <c r="H63" s="30"/>
      <c r="I63" s="30"/>
      <c r="J63" s="30">
        <v>1</v>
      </c>
      <c r="K63" s="30">
        <v>1</v>
      </c>
      <c r="L63" s="30">
        <v>1</v>
      </c>
      <c r="M63" s="30"/>
      <c r="N63" s="30">
        <v>1</v>
      </c>
      <c r="O63" s="30"/>
      <c r="P63" s="30">
        <v>1</v>
      </c>
      <c r="Q63" s="30"/>
      <c r="R63" s="35" t="str">
        <f t="shared" si="6"/>
        <v xml:space="preserve">H6 500m </v>
      </c>
      <c r="S63" s="35" t="str">
        <f t="shared" si="7"/>
        <v>Hjalmar Prescher</v>
      </c>
    </row>
    <row r="64" spans="1:19" s="17" customFormat="1">
      <c r="A64" s="25" t="s">
        <v>19</v>
      </c>
      <c r="B64" s="26" t="s">
        <v>1270</v>
      </c>
      <c r="C64" s="109" t="s">
        <v>899</v>
      </c>
      <c r="D64" s="109" t="s">
        <v>1271</v>
      </c>
      <c r="E64" s="27">
        <v>9</v>
      </c>
      <c r="F64" s="28">
        <f t="shared" si="8"/>
        <v>7</v>
      </c>
      <c r="G64" s="29"/>
      <c r="H64" s="30"/>
      <c r="I64" s="30"/>
      <c r="J64" s="30"/>
      <c r="K64" s="30">
        <v>1</v>
      </c>
      <c r="L64" s="30">
        <v>1</v>
      </c>
      <c r="M64" s="30">
        <v>1</v>
      </c>
      <c r="N64" s="30">
        <v>1</v>
      </c>
      <c r="O64" s="30">
        <v>1</v>
      </c>
      <c r="P64" s="30">
        <v>1</v>
      </c>
      <c r="Q64" s="30">
        <v>1</v>
      </c>
      <c r="R64" s="35" t="str">
        <f t="shared" si="6"/>
        <v xml:space="preserve">H6 500m </v>
      </c>
      <c r="S64" s="35" t="str">
        <f t="shared" si="7"/>
        <v>Hugo Holmgren</v>
      </c>
    </row>
    <row r="65" spans="1:19" s="17" customFormat="1">
      <c r="A65" s="25" t="s">
        <v>101</v>
      </c>
      <c r="B65" s="26" t="s">
        <v>76</v>
      </c>
      <c r="C65" s="109" t="s">
        <v>902</v>
      </c>
      <c r="D65" s="109" t="s">
        <v>1020</v>
      </c>
      <c r="E65" s="27">
        <v>10</v>
      </c>
      <c r="F65" s="28">
        <f t="shared" si="8"/>
        <v>7</v>
      </c>
      <c r="G65" s="29">
        <v>1</v>
      </c>
      <c r="H65" s="30">
        <v>1</v>
      </c>
      <c r="I65" s="30">
        <v>1</v>
      </c>
      <c r="J65" s="30"/>
      <c r="K65" s="30">
        <v>1</v>
      </c>
      <c r="L65" s="30">
        <v>1</v>
      </c>
      <c r="M65" s="30"/>
      <c r="N65" s="30"/>
      <c r="O65" s="30">
        <v>1</v>
      </c>
      <c r="P65" s="30">
        <v>1</v>
      </c>
      <c r="Q65" s="30"/>
      <c r="R65" s="35" t="str">
        <f t="shared" si="6"/>
        <v xml:space="preserve">D6 500m </v>
      </c>
      <c r="S65" s="35" t="str">
        <f t="shared" si="7"/>
        <v xml:space="preserve">Ida Edling </v>
      </c>
    </row>
    <row r="66" spans="1:19" s="17" customFormat="1">
      <c r="A66" s="25" t="s">
        <v>101</v>
      </c>
      <c r="B66" s="26" t="s">
        <v>77</v>
      </c>
      <c r="C66" s="109" t="s">
        <v>910</v>
      </c>
      <c r="D66" s="109" t="s">
        <v>1156</v>
      </c>
      <c r="E66" s="27">
        <v>10</v>
      </c>
      <c r="F66" s="28">
        <f t="shared" si="8"/>
        <v>8</v>
      </c>
      <c r="G66" s="29">
        <v>1</v>
      </c>
      <c r="H66" s="30">
        <v>1</v>
      </c>
      <c r="I66" s="30"/>
      <c r="J66" s="30">
        <v>1</v>
      </c>
      <c r="K66" s="30"/>
      <c r="L66" s="30">
        <v>1</v>
      </c>
      <c r="M66" s="30"/>
      <c r="N66" s="30">
        <v>1</v>
      </c>
      <c r="O66" s="30">
        <v>1</v>
      </c>
      <c r="P66" s="30">
        <v>1</v>
      </c>
      <c r="Q66" s="30">
        <v>1</v>
      </c>
      <c r="R66" s="35" t="str">
        <f t="shared" si="6"/>
        <v xml:space="preserve">D6 500m </v>
      </c>
      <c r="S66" s="35" t="str">
        <f t="shared" si="7"/>
        <v>Isabella Norman</v>
      </c>
    </row>
    <row r="67" spans="1:19" s="17" customFormat="1">
      <c r="A67" s="25" t="s">
        <v>19</v>
      </c>
      <c r="B67" s="26" t="s">
        <v>612</v>
      </c>
      <c r="C67" s="109" t="s">
        <v>1193</v>
      </c>
      <c r="D67" s="109" t="s">
        <v>1155</v>
      </c>
      <c r="E67" s="27" t="s">
        <v>621</v>
      </c>
      <c r="F67" s="28">
        <f t="shared" si="8"/>
        <v>3</v>
      </c>
      <c r="G67" s="29">
        <v>1</v>
      </c>
      <c r="H67" s="30"/>
      <c r="I67" s="30"/>
      <c r="J67" s="30">
        <v>1</v>
      </c>
      <c r="K67" s="30"/>
      <c r="L67" s="30"/>
      <c r="M67" s="30">
        <v>1</v>
      </c>
      <c r="N67" s="30"/>
      <c r="O67" s="30"/>
      <c r="P67" s="30"/>
      <c r="Q67" s="30"/>
      <c r="R67" s="35" t="str">
        <f t="shared" si="6"/>
        <v xml:space="preserve">H6 500m </v>
      </c>
      <c r="S67" s="35" t="str">
        <f t="shared" si="7"/>
        <v>Isac Fors</v>
      </c>
    </row>
    <row r="68" spans="1:19" s="17" customFormat="1">
      <c r="A68" s="25" t="s">
        <v>19</v>
      </c>
      <c r="B68" s="26" t="s">
        <v>41</v>
      </c>
      <c r="C68" s="109" t="s">
        <v>915</v>
      </c>
      <c r="D68" s="109" t="s">
        <v>1194</v>
      </c>
      <c r="E68" s="27">
        <v>8</v>
      </c>
      <c r="F68" s="28">
        <f t="shared" si="8"/>
        <v>9</v>
      </c>
      <c r="G68" s="29"/>
      <c r="H68" s="30">
        <v>1</v>
      </c>
      <c r="I68" s="30">
        <v>1</v>
      </c>
      <c r="J68" s="30">
        <v>1</v>
      </c>
      <c r="K68" s="30">
        <v>1</v>
      </c>
      <c r="L68" s="30">
        <v>1</v>
      </c>
      <c r="M68" s="30">
        <v>1</v>
      </c>
      <c r="N68" s="30">
        <v>1</v>
      </c>
      <c r="O68" s="30"/>
      <c r="P68" s="30">
        <v>1</v>
      </c>
      <c r="Q68" s="30">
        <v>1</v>
      </c>
      <c r="R68" s="35" t="str">
        <f t="shared" ref="R68:R99" si="9">A68</f>
        <v xml:space="preserve">H6 500m </v>
      </c>
      <c r="S68" s="35" t="str">
        <f t="shared" ref="S68:S99" si="10">B68</f>
        <v>Jakob Ahlman</v>
      </c>
    </row>
    <row r="69" spans="1:19" s="17" customFormat="1">
      <c r="A69" s="25" t="s">
        <v>19</v>
      </c>
      <c r="B69" s="26" t="s">
        <v>42</v>
      </c>
      <c r="C69" s="109" t="s">
        <v>915</v>
      </c>
      <c r="D69" s="109" t="s">
        <v>1195</v>
      </c>
      <c r="E69" s="27">
        <v>10</v>
      </c>
      <c r="F69" s="28">
        <f t="shared" si="8"/>
        <v>8</v>
      </c>
      <c r="G69" s="29"/>
      <c r="H69" s="30">
        <v>1</v>
      </c>
      <c r="I69" s="30">
        <v>1</v>
      </c>
      <c r="J69" s="30">
        <v>1</v>
      </c>
      <c r="K69" s="30">
        <v>1</v>
      </c>
      <c r="L69" s="30"/>
      <c r="M69" s="30"/>
      <c r="N69" s="30">
        <v>1</v>
      </c>
      <c r="O69" s="30">
        <v>1</v>
      </c>
      <c r="P69" s="30">
        <v>1</v>
      </c>
      <c r="Q69" s="30">
        <v>1</v>
      </c>
      <c r="R69" s="35" t="str">
        <f t="shared" si="9"/>
        <v xml:space="preserve">H6 500m </v>
      </c>
      <c r="S69" s="35" t="str">
        <f t="shared" si="10"/>
        <v>Jakob Helin</v>
      </c>
    </row>
    <row r="70" spans="1:19" s="17" customFormat="1">
      <c r="A70" s="25" t="s">
        <v>101</v>
      </c>
      <c r="B70" s="26" t="s">
        <v>78</v>
      </c>
      <c r="C70" s="109" t="s">
        <v>1157</v>
      </c>
      <c r="D70" s="109" t="s">
        <v>1154</v>
      </c>
      <c r="E70" s="27">
        <v>9</v>
      </c>
      <c r="F70" s="28">
        <f t="shared" si="8"/>
        <v>0</v>
      </c>
      <c r="G70" s="29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5" t="str">
        <f t="shared" si="9"/>
        <v xml:space="preserve">D6 500m </v>
      </c>
      <c r="S70" s="35" t="str">
        <f t="shared" si="10"/>
        <v>Jolina Sääväälä</v>
      </c>
    </row>
    <row r="71" spans="1:19" s="17" customFormat="1">
      <c r="A71" s="25" t="s">
        <v>101</v>
      </c>
      <c r="B71" s="26" t="s">
        <v>79</v>
      </c>
      <c r="C71" s="109" t="s">
        <v>946</v>
      </c>
      <c r="D71" s="109" t="s">
        <v>872</v>
      </c>
      <c r="E71" s="27">
        <v>9</v>
      </c>
      <c r="F71" s="28">
        <f t="shared" si="8"/>
        <v>10</v>
      </c>
      <c r="G71" s="29">
        <v>1</v>
      </c>
      <c r="H71" s="30">
        <v>1</v>
      </c>
      <c r="I71" s="30">
        <v>1</v>
      </c>
      <c r="J71" s="30">
        <v>1</v>
      </c>
      <c r="K71" s="30"/>
      <c r="L71" s="30">
        <v>1</v>
      </c>
      <c r="M71" s="30">
        <v>1</v>
      </c>
      <c r="N71" s="30">
        <v>1</v>
      </c>
      <c r="O71" s="30">
        <v>1</v>
      </c>
      <c r="P71" s="30">
        <v>1</v>
      </c>
      <c r="Q71" s="30">
        <v>1</v>
      </c>
      <c r="R71" s="35" t="str">
        <f t="shared" si="9"/>
        <v xml:space="preserve">D6 500m </v>
      </c>
      <c r="S71" s="35" t="str">
        <f t="shared" si="10"/>
        <v>Julia Magnusson</v>
      </c>
    </row>
    <row r="72" spans="1:19" s="17" customFormat="1">
      <c r="A72" s="25" t="s">
        <v>101</v>
      </c>
      <c r="B72" s="26" t="s">
        <v>624</v>
      </c>
      <c r="C72" s="109" t="s">
        <v>946</v>
      </c>
      <c r="D72" s="109" t="s">
        <v>1158</v>
      </c>
      <c r="E72" s="27" t="s">
        <v>621</v>
      </c>
      <c r="F72" s="28">
        <f t="shared" si="8"/>
        <v>6</v>
      </c>
      <c r="G72" s="29">
        <v>1</v>
      </c>
      <c r="H72" s="30">
        <v>1</v>
      </c>
      <c r="I72" s="30">
        <v>1</v>
      </c>
      <c r="J72" s="30">
        <v>1</v>
      </c>
      <c r="K72" s="30">
        <v>1</v>
      </c>
      <c r="L72" s="30">
        <v>1</v>
      </c>
      <c r="M72" s="30"/>
      <c r="N72" s="30"/>
      <c r="O72" s="30"/>
      <c r="P72" s="30"/>
      <c r="Q72" s="30"/>
      <c r="R72" s="35" t="str">
        <f t="shared" si="9"/>
        <v xml:space="preserve">D6 500m </v>
      </c>
      <c r="S72" s="35" t="str">
        <f t="shared" si="10"/>
        <v>Julia Nordblad Herou</v>
      </c>
    </row>
    <row r="73" spans="1:19" s="17" customFormat="1">
      <c r="A73" s="25" t="s">
        <v>19</v>
      </c>
      <c r="B73" s="26" t="s">
        <v>43</v>
      </c>
      <c r="C73" s="109" t="s">
        <v>948</v>
      </c>
      <c r="D73" s="109" t="s">
        <v>1165</v>
      </c>
      <c r="E73" s="27">
        <v>11</v>
      </c>
      <c r="F73" s="28">
        <f t="shared" si="8"/>
        <v>0</v>
      </c>
      <c r="G73" s="29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5" t="str">
        <f t="shared" si="9"/>
        <v xml:space="preserve">H6 500m </v>
      </c>
      <c r="S73" s="35" t="str">
        <f t="shared" si="10"/>
        <v>Julius Drottesjö</v>
      </c>
    </row>
    <row r="74" spans="1:19" s="17" customFormat="1">
      <c r="A74" s="25" t="s">
        <v>101</v>
      </c>
      <c r="B74" s="26" t="s">
        <v>1269</v>
      </c>
      <c r="C74" s="109" t="s">
        <v>959</v>
      </c>
      <c r="D74" s="109" t="s">
        <v>852</v>
      </c>
      <c r="E74" s="27"/>
      <c r="F74" s="28">
        <f t="shared" si="8"/>
        <v>1</v>
      </c>
      <c r="G74" s="29"/>
      <c r="H74" s="30"/>
      <c r="I74" s="30"/>
      <c r="J74" s="30">
        <v>1</v>
      </c>
      <c r="K74" s="30"/>
      <c r="L74" s="30"/>
      <c r="M74" s="30"/>
      <c r="N74" s="30"/>
      <c r="O74" s="30"/>
      <c r="P74" s="30"/>
      <c r="Q74" s="30"/>
      <c r="R74" s="35" t="str">
        <f t="shared" si="9"/>
        <v xml:space="preserve">D6 500m </v>
      </c>
      <c r="S74" s="35" t="str">
        <f t="shared" si="10"/>
        <v>Kerstin Nilsson</v>
      </c>
    </row>
    <row r="75" spans="1:19" s="17" customFormat="1">
      <c r="A75" s="25" t="s">
        <v>101</v>
      </c>
      <c r="B75" s="26" t="s">
        <v>637</v>
      </c>
      <c r="C75" s="109" t="s">
        <v>1159</v>
      </c>
      <c r="D75" s="109" t="s">
        <v>1160</v>
      </c>
      <c r="E75" s="27">
        <v>13</v>
      </c>
      <c r="F75" s="28">
        <f t="shared" si="8"/>
        <v>2</v>
      </c>
      <c r="G75" s="29">
        <v>1</v>
      </c>
      <c r="H75" s="30"/>
      <c r="I75" s="30"/>
      <c r="J75" s="30">
        <v>1</v>
      </c>
      <c r="K75" s="30"/>
      <c r="L75" s="30"/>
      <c r="M75" s="30"/>
      <c r="N75" s="30"/>
      <c r="O75" s="30"/>
      <c r="P75" s="30"/>
      <c r="Q75" s="30"/>
      <c r="R75" s="35" t="str">
        <f t="shared" si="9"/>
        <v xml:space="preserve">D6 500m </v>
      </c>
      <c r="S75" s="35" t="str">
        <f t="shared" si="10"/>
        <v>Klara Sjöström Sneen</v>
      </c>
    </row>
    <row r="76" spans="1:19" s="17" customFormat="1">
      <c r="A76" s="25" t="s">
        <v>19</v>
      </c>
      <c r="B76" s="26" t="s">
        <v>1221</v>
      </c>
      <c r="C76" s="109" t="s">
        <v>971</v>
      </c>
      <c r="D76" s="109" t="s">
        <v>1220</v>
      </c>
      <c r="E76" s="27">
        <v>10</v>
      </c>
      <c r="F76" s="28">
        <f t="shared" si="8"/>
        <v>4</v>
      </c>
      <c r="G76" s="29"/>
      <c r="H76" s="30">
        <v>1</v>
      </c>
      <c r="I76" s="30">
        <v>1</v>
      </c>
      <c r="J76" s="30">
        <v>1</v>
      </c>
      <c r="K76" s="30"/>
      <c r="L76" s="30">
        <v>1</v>
      </c>
      <c r="M76" s="30"/>
      <c r="N76" s="30"/>
      <c r="O76" s="30"/>
      <c r="P76" s="30"/>
      <c r="Q76" s="30"/>
      <c r="R76" s="35" t="str">
        <f t="shared" si="9"/>
        <v xml:space="preserve">H6 500m </v>
      </c>
      <c r="S76" s="35" t="str">
        <f t="shared" si="10"/>
        <v>Liam Petnook</v>
      </c>
    </row>
    <row r="77" spans="1:19" s="17" customFormat="1">
      <c r="A77" s="25" t="s">
        <v>101</v>
      </c>
      <c r="B77" s="26" t="s">
        <v>626</v>
      </c>
      <c r="C77" s="109" t="s">
        <v>973</v>
      </c>
      <c r="D77" s="109" t="s">
        <v>1140</v>
      </c>
      <c r="E77" s="27" t="s">
        <v>621</v>
      </c>
      <c r="F77" s="28">
        <f t="shared" si="8"/>
        <v>7</v>
      </c>
      <c r="G77" s="29">
        <v>1</v>
      </c>
      <c r="H77" s="30">
        <v>1</v>
      </c>
      <c r="I77" s="30"/>
      <c r="J77" s="30">
        <v>1</v>
      </c>
      <c r="K77" s="30"/>
      <c r="L77" s="30"/>
      <c r="M77" s="30">
        <v>1</v>
      </c>
      <c r="N77" s="30">
        <v>1</v>
      </c>
      <c r="O77" s="30">
        <v>1</v>
      </c>
      <c r="P77" s="30">
        <v>1</v>
      </c>
      <c r="Q77" s="30"/>
      <c r="R77" s="35" t="str">
        <f t="shared" si="9"/>
        <v xml:space="preserve">D6 500m </v>
      </c>
      <c r="S77" s="35" t="str">
        <f t="shared" si="10"/>
        <v>Lilly Alden</v>
      </c>
    </row>
    <row r="78" spans="1:19" s="17" customFormat="1">
      <c r="A78" s="25" t="s">
        <v>101</v>
      </c>
      <c r="B78" s="26" t="s">
        <v>623</v>
      </c>
      <c r="C78" s="109" t="s">
        <v>974</v>
      </c>
      <c r="D78" s="109" t="s">
        <v>777</v>
      </c>
      <c r="E78" s="27" t="s">
        <v>619</v>
      </c>
      <c r="F78" s="28">
        <f t="shared" si="8"/>
        <v>8</v>
      </c>
      <c r="G78" s="29">
        <v>1</v>
      </c>
      <c r="H78" s="30">
        <v>1</v>
      </c>
      <c r="I78" s="30">
        <v>1</v>
      </c>
      <c r="J78" s="30">
        <v>1</v>
      </c>
      <c r="K78" s="30"/>
      <c r="L78" s="30">
        <v>1</v>
      </c>
      <c r="M78" s="30"/>
      <c r="N78" s="30">
        <v>1</v>
      </c>
      <c r="O78" s="30">
        <v>1</v>
      </c>
      <c r="P78" s="30">
        <v>1</v>
      </c>
      <c r="Q78" s="30"/>
      <c r="R78" s="35" t="str">
        <f t="shared" si="9"/>
        <v xml:space="preserve">D6 500m </v>
      </c>
      <c r="S78" s="35" t="str">
        <f t="shared" si="10"/>
        <v>Lina Enberg</v>
      </c>
    </row>
    <row r="79" spans="1:19" s="17" customFormat="1">
      <c r="A79" s="25" t="s">
        <v>101</v>
      </c>
      <c r="B79" s="26" t="s">
        <v>645</v>
      </c>
      <c r="C79" s="109" t="s">
        <v>1161</v>
      </c>
      <c r="D79" s="109" t="s">
        <v>1162</v>
      </c>
      <c r="E79" s="27">
        <v>11</v>
      </c>
      <c r="F79" s="28">
        <f t="shared" si="8"/>
        <v>8</v>
      </c>
      <c r="G79" s="29">
        <v>1</v>
      </c>
      <c r="H79" s="30">
        <v>1</v>
      </c>
      <c r="I79" s="30">
        <v>1</v>
      </c>
      <c r="J79" s="30">
        <v>1</v>
      </c>
      <c r="K79" s="30"/>
      <c r="L79" s="30">
        <v>1</v>
      </c>
      <c r="M79" s="30"/>
      <c r="N79" s="30"/>
      <c r="O79" s="30">
        <v>1</v>
      </c>
      <c r="P79" s="30">
        <v>1</v>
      </c>
      <c r="Q79" s="30">
        <v>1</v>
      </c>
      <c r="R79" s="35" t="str">
        <f t="shared" si="9"/>
        <v xml:space="preserve">D6 500m </v>
      </c>
      <c r="S79" s="35" t="str">
        <f t="shared" si="10"/>
        <v>Linea Mellung</v>
      </c>
    </row>
    <row r="80" spans="1:19" s="17" customFormat="1">
      <c r="A80" s="25" t="s">
        <v>101</v>
      </c>
      <c r="B80" s="26" t="s">
        <v>1419</v>
      </c>
      <c r="C80" s="109" t="s">
        <v>978</v>
      </c>
      <c r="D80" s="109" t="s">
        <v>1420</v>
      </c>
      <c r="E80" s="27">
        <v>12</v>
      </c>
      <c r="F80" s="28">
        <f t="shared" si="8"/>
        <v>1</v>
      </c>
      <c r="G80" s="29"/>
      <c r="H80" s="30"/>
      <c r="I80" s="30"/>
      <c r="J80" s="30"/>
      <c r="K80" s="30"/>
      <c r="L80" s="30"/>
      <c r="M80" s="30"/>
      <c r="N80" s="30"/>
      <c r="O80" s="30">
        <v>1</v>
      </c>
      <c r="P80" s="30"/>
      <c r="Q80" s="30"/>
      <c r="R80" s="35" t="str">
        <f t="shared" si="9"/>
        <v xml:space="preserve">D6 500m </v>
      </c>
      <c r="S80" s="35" t="str">
        <f t="shared" si="10"/>
        <v>Linnea Ninganza</v>
      </c>
    </row>
    <row r="81" spans="1:19" s="17" customFormat="1">
      <c r="A81" s="25" t="s">
        <v>19</v>
      </c>
      <c r="B81" s="26" t="s">
        <v>44</v>
      </c>
      <c r="C81" s="109" t="s">
        <v>979</v>
      </c>
      <c r="D81" s="109" t="s">
        <v>1196</v>
      </c>
      <c r="E81" s="27">
        <v>9</v>
      </c>
      <c r="F81" s="28">
        <f t="shared" si="8"/>
        <v>0</v>
      </c>
      <c r="G81" s="29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5" t="str">
        <f t="shared" si="9"/>
        <v xml:space="preserve">H6 500m </v>
      </c>
      <c r="S81" s="35" t="str">
        <f t="shared" si="10"/>
        <v>Linus Boman</v>
      </c>
    </row>
    <row r="82" spans="1:19" s="17" customFormat="1">
      <c r="A82" s="25" t="s">
        <v>101</v>
      </c>
      <c r="B82" s="26" t="s">
        <v>1238</v>
      </c>
      <c r="C82" s="109" t="s">
        <v>1239</v>
      </c>
      <c r="D82" s="109" t="s">
        <v>1225</v>
      </c>
      <c r="E82" s="27">
        <v>13</v>
      </c>
      <c r="F82" s="28">
        <f t="shared" si="8"/>
        <v>8</v>
      </c>
      <c r="G82" s="29"/>
      <c r="H82" s="30">
        <v>1</v>
      </c>
      <c r="I82" s="30">
        <v>1</v>
      </c>
      <c r="J82" s="30">
        <v>1</v>
      </c>
      <c r="K82" s="30">
        <v>1</v>
      </c>
      <c r="L82" s="30"/>
      <c r="M82" s="30"/>
      <c r="N82" s="30">
        <v>1</v>
      </c>
      <c r="O82" s="30">
        <v>1</v>
      </c>
      <c r="P82" s="30">
        <v>1</v>
      </c>
      <c r="Q82" s="30">
        <v>1</v>
      </c>
      <c r="R82" s="35" t="str">
        <f t="shared" si="9"/>
        <v xml:space="preserve">D6 500m </v>
      </c>
      <c r="S82" s="35" t="str">
        <f t="shared" si="10"/>
        <v>Lisen Hellin</v>
      </c>
    </row>
    <row r="83" spans="1:19" s="17" customFormat="1">
      <c r="A83" s="25" t="s">
        <v>101</v>
      </c>
      <c r="B83" s="26" t="s">
        <v>625</v>
      </c>
      <c r="C83" s="109" t="s">
        <v>1163</v>
      </c>
      <c r="D83" s="109" t="s">
        <v>1158</v>
      </c>
      <c r="E83" s="27" t="s">
        <v>621</v>
      </c>
      <c r="F83" s="28">
        <f t="shared" ref="F83:F114" si="11">COUNT(G83:Q83)</f>
        <v>7</v>
      </c>
      <c r="G83" s="29">
        <v>1</v>
      </c>
      <c r="H83" s="30">
        <v>1</v>
      </c>
      <c r="I83" s="30">
        <v>1</v>
      </c>
      <c r="J83" s="30">
        <v>1</v>
      </c>
      <c r="K83" s="30">
        <v>1</v>
      </c>
      <c r="L83" s="30">
        <v>1</v>
      </c>
      <c r="M83" s="30"/>
      <c r="N83" s="30">
        <v>1</v>
      </c>
      <c r="O83" s="30"/>
      <c r="P83" s="30"/>
      <c r="Q83" s="30"/>
      <c r="R83" s="35" t="str">
        <f t="shared" si="9"/>
        <v xml:space="preserve">D6 500m </v>
      </c>
      <c r="S83" s="35" t="str">
        <f t="shared" si="10"/>
        <v>Liv Nordblad Herou</v>
      </c>
    </row>
    <row r="84" spans="1:19" s="17" customFormat="1">
      <c r="A84" s="25" t="s">
        <v>101</v>
      </c>
      <c r="B84" s="26" t="s">
        <v>80</v>
      </c>
      <c r="C84" s="109" t="s">
        <v>1163</v>
      </c>
      <c r="D84" s="109" t="s">
        <v>1043</v>
      </c>
      <c r="E84" s="27">
        <v>10</v>
      </c>
      <c r="F84" s="28">
        <f t="shared" si="11"/>
        <v>8</v>
      </c>
      <c r="G84" s="29">
        <v>1</v>
      </c>
      <c r="H84" s="30">
        <v>1</v>
      </c>
      <c r="I84" s="30">
        <v>1</v>
      </c>
      <c r="J84" s="30">
        <v>1</v>
      </c>
      <c r="K84" s="30"/>
      <c r="L84" s="30">
        <v>1</v>
      </c>
      <c r="M84" s="30">
        <v>1</v>
      </c>
      <c r="N84" s="30"/>
      <c r="O84" s="30">
        <v>1</v>
      </c>
      <c r="P84" s="30"/>
      <c r="Q84" s="30">
        <v>1</v>
      </c>
      <c r="R84" s="35" t="str">
        <f t="shared" si="9"/>
        <v xml:space="preserve">D6 500m </v>
      </c>
      <c r="S84" s="35" t="str">
        <f t="shared" si="10"/>
        <v>Liv Pålsson</v>
      </c>
    </row>
    <row r="85" spans="1:19" s="17" customFormat="1">
      <c r="A85" s="25" t="s">
        <v>101</v>
      </c>
      <c r="B85" s="26" t="s">
        <v>81</v>
      </c>
      <c r="C85" s="109" t="s">
        <v>1164</v>
      </c>
      <c r="D85" s="109" t="s">
        <v>1165</v>
      </c>
      <c r="E85" s="27">
        <v>11</v>
      </c>
      <c r="F85" s="28">
        <f t="shared" si="11"/>
        <v>0</v>
      </c>
      <c r="G85" s="29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5" t="str">
        <f t="shared" si="9"/>
        <v xml:space="preserve">D6 500m </v>
      </c>
      <c r="S85" s="35" t="str">
        <f t="shared" si="10"/>
        <v>Livia Drottesjö</v>
      </c>
    </row>
    <row r="86" spans="1:19" s="17" customFormat="1">
      <c r="A86" s="25" t="s">
        <v>101</v>
      </c>
      <c r="B86" s="26" t="s">
        <v>1236</v>
      </c>
      <c r="C86" s="109" t="s">
        <v>1164</v>
      </c>
      <c r="D86" s="109" t="s">
        <v>1237</v>
      </c>
      <c r="E86" s="27">
        <v>10</v>
      </c>
      <c r="F86" s="28">
        <f t="shared" si="11"/>
        <v>1</v>
      </c>
      <c r="G86" s="29"/>
      <c r="H86" s="30">
        <v>1</v>
      </c>
      <c r="I86" s="30"/>
      <c r="J86" s="30"/>
      <c r="K86" s="30"/>
      <c r="L86" s="30"/>
      <c r="M86" s="30"/>
      <c r="N86" s="30"/>
      <c r="O86" s="30"/>
      <c r="P86" s="30"/>
      <c r="Q86" s="30"/>
      <c r="R86" s="35" t="str">
        <f t="shared" si="9"/>
        <v xml:space="preserve">D6 500m </v>
      </c>
      <c r="S86" s="35" t="str">
        <f t="shared" si="10"/>
        <v>Livia Ohre-Lindberg</v>
      </c>
    </row>
    <row r="87" spans="1:19" s="17" customFormat="1">
      <c r="A87" s="25" t="s">
        <v>101</v>
      </c>
      <c r="B87" s="26" t="s">
        <v>83</v>
      </c>
      <c r="C87" s="109" t="s">
        <v>982</v>
      </c>
      <c r="D87" s="109" t="s">
        <v>901</v>
      </c>
      <c r="E87" s="27">
        <v>10</v>
      </c>
      <c r="F87" s="28">
        <f t="shared" si="11"/>
        <v>4</v>
      </c>
      <c r="G87" s="29">
        <v>1</v>
      </c>
      <c r="H87" s="30">
        <v>1</v>
      </c>
      <c r="I87" s="30">
        <v>1</v>
      </c>
      <c r="J87" s="30">
        <v>1</v>
      </c>
      <c r="K87" s="30"/>
      <c r="L87" s="30"/>
      <c r="M87" s="30"/>
      <c r="N87" s="30"/>
      <c r="O87" s="30"/>
      <c r="P87" s="30"/>
      <c r="Q87" s="30"/>
      <c r="R87" s="35" t="str">
        <f t="shared" si="9"/>
        <v xml:space="preserve">D6 500m </v>
      </c>
      <c r="S87" s="35" t="str">
        <f t="shared" si="10"/>
        <v>Lovisa Liljeros</v>
      </c>
    </row>
    <row r="88" spans="1:19" s="17" customFormat="1">
      <c r="A88" s="25" t="s">
        <v>101</v>
      </c>
      <c r="B88" s="26" t="s">
        <v>82</v>
      </c>
      <c r="C88" s="109" t="s">
        <v>982</v>
      </c>
      <c r="D88" s="109" t="s">
        <v>742</v>
      </c>
      <c r="E88" s="27">
        <v>9</v>
      </c>
      <c r="F88" s="28">
        <f t="shared" si="11"/>
        <v>0</v>
      </c>
      <c r="G88" s="29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5" t="str">
        <f t="shared" si="9"/>
        <v xml:space="preserve">D6 500m </v>
      </c>
      <c r="S88" s="35" t="str">
        <f t="shared" si="10"/>
        <v>Lovisa Jansson</v>
      </c>
    </row>
    <row r="89" spans="1:19" s="17" customFormat="1">
      <c r="A89" s="25" t="s">
        <v>101</v>
      </c>
      <c r="B89" s="26" t="s">
        <v>84</v>
      </c>
      <c r="C89" s="109" t="s">
        <v>982</v>
      </c>
      <c r="D89" s="109" t="s">
        <v>14</v>
      </c>
      <c r="E89" s="27">
        <v>9</v>
      </c>
      <c r="F89" s="28">
        <f t="shared" si="11"/>
        <v>0</v>
      </c>
      <c r="G89" s="29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5" t="str">
        <f t="shared" si="9"/>
        <v xml:space="preserve">D6 500m </v>
      </c>
      <c r="S89" s="35" t="str">
        <f t="shared" si="10"/>
        <v>Lovisa Persson</v>
      </c>
    </row>
    <row r="90" spans="1:19" s="17" customFormat="1">
      <c r="A90" s="25" t="s">
        <v>101</v>
      </c>
      <c r="B90" s="26" t="s">
        <v>1422</v>
      </c>
      <c r="C90" s="109" t="s">
        <v>982</v>
      </c>
      <c r="D90" s="109" t="s">
        <v>1420</v>
      </c>
      <c r="E90" s="27">
        <v>11</v>
      </c>
      <c r="F90" s="28">
        <f t="shared" si="11"/>
        <v>1</v>
      </c>
      <c r="G90" s="29"/>
      <c r="H90" s="30"/>
      <c r="I90" s="30"/>
      <c r="J90" s="30"/>
      <c r="K90" s="30"/>
      <c r="L90" s="30"/>
      <c r="M90" s="30"/>
      <c r="N90" s="30"/>
      <c r="O90" s="30">
        <v>1</v>
      </c>
      <c r="P90" s="30"/>
      <c r="Q90" s="30"/>
      <c r="R90" s="35" t="str">
        <f t="shared" si="9"/>
        <v xml:space="preserve">D6 500m </v>
      </c>
      <c r="S90" s="35" t="str">
        <f t="shared" si="10"/>
        <v>Lovisa Ninganza</v>
      </c>
    </row>
    <row r="91" spans="1:19" s="17" customFormat="1">
      <c r="A91" s="25" t="s">
        <v>101</v>
      </c>
      <c r="B91" s="26" t="s">
        <v>85</v>
      </c>
      <c r="C91" s="109" t="s">
        <v>1166</v>
      </c>
      <c r="D91" s="109" t="s">
        <v>813</v>
      </c>
      <c r="E91" s="27">
        <v>10</v>
      </c>
      <c r="F91" s="28">
        <f t="shared" si="11"/>
        <v>9</v>
      </c>
      <c r="G91" s="29">
        <v>1</v>
      </c>
      <c r="H91" s="30">
        <v>1</v>
      </c>
      <c r="I91" s="30">
        <v>1</v>
      </c>
      <c r="J91" s="30">
        <v>1</v>
      </c>
      <c r="K91" s="30"/>
      <c r="L91" s="30">
        <v>1</v>
      </c>
      <c r="M91" s="30">
        <v>1</v>
      </c>
      <c r="N91" s="30"/>
      <c r="O91" s="30">
        <v>1</v>
      </c>
      <c r="P91" s="30">
        <v>1</v>
      </c>
      <c r="Q91" s="30">
        <v>1</v>
      </c>
      <c r="R91" s="35" t="str">
        <f t="shared" si="9"/>
        <v xml:space="preserve">D6 500m </v>
      </c>
      <c r="S91" s="35" t="str">
        <f t="shared" si="10"/>
        <v>Lucia Lundgren</v>
      </c>
    </row>
    <row r="92" spans="1:19" s="17" customFormat="1">
      <c r="A92" s="25" t="s">
        <v>101</v>
      </c>
      <c r="B92" s="26" t="s">
        <v>88</v>
      </c>
      <c r="C92" s="109" t="s">
        <v>991</v>
      </c>
      <c r="D92" s="109" t="s">
        <v>1168</v>
      </c>
      <c r="E92" s="27">
        <v>11</v>
      </c>
      <c r="F92" s="28">
        <f t="shared" si="11"/>
        <v>7</v>
      </c>
      <c r="G92" s="29">
        <v>1</v>
      </c>
      <c r="H92" s="30">
        <v>1</v>
      </c>
      <c r="I92" s="30"/>
      <c r="J92" s="30">
        <v>1</v>
      </c>
      <c r="K92" s="30"/>
      <c r="L92" s="30"/>
      <c r="M92" s="30">
        <v>1</v>
      </c>
      <c r="N92" s="30">
        <v>1</v>
      </c>
      <c r="O92" s="30">
        <v>1</v>
      </c>
      <c r="P92" s="30">
        <v>1</v>
      </c>
      <c r="Q92" s="30"/>
      <c r="R92" s="35" t="str">
        <f t="shared" si="9"/>
        <v xml:space="preserve">D6 500m </v>
      </c>
      <c r="S92" s="35" t="str">
        <f t="shared" si="10"/>
        <v>Maja Höök</v>
      </c>
    </row>
    <row r="93" spans="1:19" s="17" customFormat="1">
      <c r="A93" s="25" t="s">
        <v>101</v>
      </c>
      <c r="B93" s="26" t="s">
        <v>1266</v>
      </c>
      <c r="C93" s="109" t="s">
        <v>991</v>
      </c>
      <c r="D93" s="109" t="s">
        <v>841</v>
      </c>
      <c r="E93" s="27">
        <v>12</v>
      </c>
      <c r="F93" s="28">
        <f t="shared" si="11"/>
        <v>1</v>
      </c>
      <c r="G93" s="29"/>
      <c r="H93" s="30"/>
      <c r="I93" s="30"/>
      <c r="J93" s="30">
        <v>1</v>
      </c>
      <c r="K93" s="30"/>
      <c r="L93" s="30"/>
      <c r="M93" s="30"/>
      <c r="N93" s="30"/>
      <c r="O93" s="30"/>
      <c r="P93" s="30"/>
      <c r="Q93" s="30"/>
      <c r="R93" s="35" t="str">
        <f t="shared" si="9"/>
        <v xml:space="preserve">D6 500m </v>
      </c>
      <c r="S93" s="35" t="str">
        <f t="shared" si="10"/>
        <v>Maja Skog</v>
      </c>
    </row>
    <row r="94" spans="1:19" s="17" customFormat="1">
      <c r="A94" s="25" t="s">
        <v>101</v>
      </c>
      <c r="B94" s="26" t="s">
        <v>86</v>
      </c>
      <c r="C94" s="109" t="s">
        <v>991</v>
      </c>
      <c r="D94" s="109" t="s">
        <v>1023</v>
      </c>
      <c r="E94" s="27">
        <v>10</v>
      </c>
      <c r="F94" s="28">
        <f t="shared" si="11"/>
        <v>2</v>
      </c>
      <c r="G94" s="29"/>
      <c r="H94" s="30"/>
      <c r="I94" s="30"/>
      <c r="J94" s="30"/>
      <c r="K94" s="30"/>
      <c r="L94" s="30"/>
      <c r="M94" s="30">
        <v>1</v>
      </c>
      <c r="N94" s="30"/>
      <c r="O94" s="30">
        <v>1</v>
      </c>
      <c r="P94" s="30"/>
      <c r="Q94" s="30"/>
      <c r="R94" s="35" t="str">
        <f t="shared" si="9"/>
        <v xml:space="preserve">D6 500m </v>
      </c>
      <c r="S94" s="35" t="str">
        <f t="shared" si="10"/>
        <v>Maja Gullbro</v>
      </c>
    </row>
    <row r="95" spans="1:19" s="17" customFormat="1">
      <c r="A95" s="25" t="s">
        <v>101</v>
      </c>
      <c r="B95" s="26" t="s">
        <v>87</v>
      </c>
      <c r="C95" s="109" t="s">
        <v>991</v>
      </c>
      <c r="D95" s="109" t="s">
        <v>1167</v>
      </c>
      <c r="E95" s="27">
        <v>9</v>
      </c>
      <c r="F95" s="28">
        <f t="shared" si="11"/>
        <v>2</v>
      </c>
      <c r="G95" s="29"/>
      <c r="H95" s="30"/>
      <c r="I95" s="30">
        <v>1</v>
      </c>
      <c r="J95" s="30"/>
      <c r="K95" s="30"/>
      <c r="L95" s="30"/>
      <c r="M95" s="30">
        <v>1</v>
      </c>
      <c r="N95" s="30"/>
      <c r="O95" s="30"/>
      <c r="P95" s="30"/>
      <c r="Q95" s="30"/>
      <c r="R95" s="35" t="str">
        <f t="shared" si="9"/>
        <v xml:space="preserve">D6 500m </v>
      </c>
      <c r="S95" s="35" t="str">
        <f t="shared" si="10"/>
        <v>Maja Halvarsson</v>
      </c>
    </row>
    <row r="96" spans="1:19" s="17" customFormat="1">
      <c r="A96" s="25" t="s">
        <v>19</v>
      </c>
      <c r="B96" s="26" t="s">
        <v>1227</v>
      </c>
      <c r="C96" s="109" t="s">
        <v>1228</v>
      </c>
      <c r="D96" s="109" t="s">
        <v>1229</v>
      </c>
      <c r="E96" s="27">
        <v>11</v>
      </c>
      <c r="F96" s="28">
        <f t="shared" si="11"/>
        <v>6</v>
      </c>
      <c r="G96" s="29"/>
      <c r="H96" s="30">
        <v>1</v>
      </c>
      <c r="I96" s="30"/>
      <c r="J96" s="30">
        <v>1</v>
      </c>
      <c r="K96" s="30">
        <v>1</v>
      </c>
      <c r="L96" s="30"/>
      <c r="M96" s="30"/>
      <c r="N96" s="30">
        <v>1</v>
      </c>
      <c r="O96" s="30">
        <v>1</v>
      </c>
      <c r="P96" s="30">
        <v>1</v>
      </c>
      <c r="Q96" s="30"/>
      <c r="R96" s="35" t="str">
        <f t="shared" si="9"/>
        <v xml:space="preserve">H6 500m </v>
      </c>
      <c r="S96" s="35" t="str">
        <f t="shared" si="10"/>
        <v>Malte Forssparre</v>
      </c>
    </row>
    <row r="97" spans="1:20" s="17" customFormat="1">
      <c r="A97" s="25" t="s">
        <v>101</v>
      </c>
      <c r="B97" s="26" t="s">
        <v>1233</v>
      </c>
      <c r="C97" s="109" t="s">
        <v>1234</v>
      </c>
      <c r="D97" s="109" t="s">
        <v>884</v>
      </c>
      <c r="E97" s="27">
        <v>9</v>
      </c>
      <c r="F97" s="28">
        <f t="shared" si="11"/>
        <v>2</v>
      </c>
      <c r="G97" s="29"/>
      <c r="H97" s="30">
        <v>1</v>
      </c>
      <c r="I97" s="30">
        <v>1</v>
      </c>
      <c r="J97" s="30"/>
      <c r="K97" s="30"/>
      <c r="L97" s="30"/>
      <c r="M97" s="30"/>
      <c r="N97" s="30"/>
      <c r="O97" s="30"/>
      <c r="P97" s="30"/>
      <c r="Q97" s="30"/>
      <c r="R97" s="35" t="str">
        <f t="shared" si="9"/>
        <v xml:space="preserve">D6 500m </v>
      </c>
      <c r="S97" s="35" t="str">
        <f t="shared" si="10"/>
        <v>Malva Johansson</v>
      </c>
    </row>
    <row r="98" spans="1:20" s="17" customFormat="1">
      <c r="A98" s="25" t="s">
        <v>101</v>
      </c>
      <c r="B98" s="26" t="s">
        <v>89</v>
      </c>
      <c r="C98" s="109" t="s">
        <v>1000</v>
      </c>
      <c r="D98" s="109" t="s">
        <v>983</v>
      </c>
      <c r="E98" s="27">
        <v>9</v>
      </c>
      <c r="F98" s="28">
        <f t="shared" si="11"/>
        <v>11</v>
      </c>
      <c r="G98" s="29">
        <v>1</v>
      </c>
      <c r="H98" s="30">
        <v>1</v>
      </c>
      <c r="I98" s="30">
        <v>1</v>
      </c>
      <c r="J98" s="30">
        <v>1</v>
      </c>
      <c r="K98" s="30">
        <v>1</v>
      </c>
      <c r="L98" s="30">
        <v>1</v>
      </c>
      <c r="M98" s="30">
        <v>1</v>
      </c>
      <c r="N98" s="30">
        <v>1</v>
      </c>
      <c r="O98" s="30">
        <v>1</v>
      </c>
      <c r="P98" s="30">
        <v>1</v>
      </c>
      <c r="Q98" s="30">
        <v>1</v>
      </c>
      <c r="R98" s="35" t="str">
        <f t="shared" si="9"/>
        <v xml:space="preserve">D6 500m </v>
      </c>
      <c r="S98" s="35" t="str">
        <f t="shared" si="10"/>
        <v>Maria Leonardsson</v>
      </c>
    </row>
    <row r="99" spans="1:20" s="17" customFormat="1">
      <c r="A99" s="25" t="s">
        <v>19</v>
      </c>
      <c r="B99" s="26" t="s">
        <v>45</v>
      </c>
      <c r="C99" s="109" t="s">
        <v>1013</v>
      </c>
      <c r="D99" s="109" t="s">
        <v>1169</v>
      </c>
      <c r="E99" s="27">
        <v>9</v>
      </c>
      <c r="F99" s="28">
        <f t="shared" si="11"/>
        <v>9</v>
      </c>
      <c r="G99" s="29">
        <v>1</v>
      </c>
      <c r="H99" s="30">
        <v>1</v>
      </c>
      <c r="I99" s="30">
        <v>1</v>
      </c>
      <c r="J99" s="30">
        <v>1</v>
      </c>
      <c r="K99" s="30">
        <v>1</v>
      </c>
      <c r="L99" s="30"/>
      <c r="M99" s="30">
        <v>1</v>
      </c>
      <c r="N99" s="30">
        <v>1</v>
      </c>
      <c r="O99" s="30">
        <v>1</v>
      </c>
      <c r="P99" s="30">
        <v>1</v>
      </c>
      <c r="Q99" s="30"/>
      <c r="R99" s="35" t="str">
        <f t="shared" si="9"/>
        <v xml:space="preserve">H6 500m </v>
      </c>
      <c r="S99" s="35" t="str">
        <f t="shared" si="10"/>
        <v>Max Almqvist</v>
      </c>
    </row>
    <row r="100" spans="1:20" s="17" customFormat="1">
      <c r="A100" s="25" t="s">
        <v>19</v>
      </c>
      <c r="B100" s="26" t="s">
        <v>46</v>
      </c>
      <c r="C100" s="109" t="s">
        <v>1013</v>
      </c>
      <c r="D100" s="109" t="s">
        <v>738</v>
      </c>
      <c r="E100" s="27">
        <v>9</v>
      </c>
      <c r="F100" s="28">
        <f t="shared" si="11"/>
        <v>9</v>
      </c>
      <c r="G100" s="29">
        <v>1</v>
      </c>
      <c r="H100" s="30">
        <v>1</v>
      </c>
      <c r="I100" s="30">
        <v>1</v>
      </c>
      <c r="J100" s="30">
        <v>1</v>
      </c>
      <c r="K100" s="30">
        <v>1</v>
      </c>
      <c r="L100" s="30"/>
      <c r="M100" s="30">
        <v>1</v>
      </c>
      <c r="N100" s="30"/>
      <c r="O100" s="30">
        <v>1</v>
      </c>
      <c r="P100" s="30">
        <v>1</v>
      </c>
      <c r="Q100" s="30">
        <v>1</v>
      </c>
      <c r="R100" s="35" t="str">
        <f t="shared" ref="R100:R131" si="12">A100</f>
        <v xml:space="preserve">H6 500m </v>
      </c>
      <c r="S100" s="35" t="str">
        <f t="shared" ref="S100:S131" si="13">B100</f>
        <v>Max Danielsson</v>
      </c>
    </row>
    <row r="101" spans="1:20" s="17" customFormat="1">
      <c r="A101" s="25" t="s">
        <v>19</v>
      </c>
      <c r="B101" s="26" t="s">
        <v>47</v>
      </c>
      <c r="C101" s="109" t="s">
        <v>1016</v>
      </c>
      <c r="D101" s="109" t="s">
        <v>888</v>
      </c>
      <c r="E101" s="27">
        <v>10</v>
      </c>
      <c r="F101" s="28">
        <f t="shared" si="11"/>
        <v>0</v>
      </c>
      <c r="G101" s="29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5" t="str">
        <f t="shared" si="12"/>
        <v xml:space="preserve">H6 500m </v>
      </c>
      <c r="S101" s="35" t="str">
        <f t="shared" si="13"/>
        <v>Melker Anulf</v>
      </c>
    </row>
    <row r="102" spans="1:20" s="17" customFormat="1">
      <c r="A102" s="25" t="s">
        <v>19</v>
      </c>
      <c r="B102" s="26" t="s">
        <v>48</v>
      </c>
      <c r="C102" s="109" t="s">
        <v>1016</v>
      </c>
      <c r="D102" s="109" t="s">
        <v>1197</v>
      </c>
      <c r="E102" s="27">
        <v>9</v>
      </c>
      <c r="F102" s="28">
        <f t="shared" si="11"/>
        <v>0</v>
      </c>
      <c r="G102" s="29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5" t="str">
        <f t="shared" si="12"/>
        <v xml:space="preserve">H6 500m </v>
      </c>
      <c r="S102" s="35" t="str">
        <f t="shared" si="13"/>
        <v>Melker Falk Johansson</v>
      </c>
    </row>
    <row r="103" spans="1:20" s="17" customFormat="1">
      <c r="A103" s="25" t="s">
        <v>19</v>
      </c>
      <c r="B103" s="26" t="s">
        <v>610</v>
      </c>
      <c r="C103" s="109" t="s">
        <v>1198</v>
      </c>
      <c r="D103" s="109" t="s">
        <v>1199</v>
      </c>
      <c r="E103" s="27" t="s">
        <v>619</v>
      </c>
      <c r="F103" s="28">
        <f t="shared" si="11"/>
        <v>4</v>
      </c>
      <c r="G103" s="29">
        <v>1</v>
      </c>
      <c r="H103" s="30"/>
      <c r="I103" s="30"/>
      <c r="J103" s="30">
        <v>1</v>
      </c>
      <c r="K103" s="30"/>
      <c r="L103" s="30">
        <v>1</v>
      </c>
      <c r="M103" s="30"/>
      <c r="N103" s="30"/>
      <c r="O103" s="30"/>
      <c r="P103" s="30"/>
      <c r="Q103" s="30">
        <v>1</v>
      </c>
      <c r="R103" s="35" t="str">
        <f t="shared" si="12"/>
        <v xml:space="preserve">H6 500m </v>
      </c>
      <c r="S103" s="35" t="str">
        <f t="shared" si="13"/>
        <v>Melvin Serlander</v>
      </c>
    </row>
    <row r="104" spans="1:20" s="17" customFormat="1">
      <c r="A104" s="25" t="s">
        <v>19</v>
      </c>
      <c r="B104" s="26" t="s">
        <v>49</v>
      </c>
      <c r="C104" s="109" t="s">
        <v>1200</v>
      </c>
      <c r="D104" s="109" t="s">
        <v>1201</v>
      </c>
      <c r="E104" s="27">
        <v>9</v>
      </c>
      <c r="F104" s="28">
        <f t="shared" si="11"/>
        <v>0</v>
      </c>
      <c r="G104" s="29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5" t="str">
        <f t="shared" si="12"/>
        <v xml:space="preserve">H6 500m </v>
      </c>
      <c r="S104" s="35" t="str">
        <f t="shared" si="13"/>
        <v>Milton Martinsson</v>
      </c>
      <c r="T104" s="17" t="s">
        <v>1288</v>
      </c>
    </row>
    <row r="105" spans="1:20" s="17" customFormat="1">
      <c r="A105" s="25" t="s">
        <v>101</v>
      </c>
      <c r="B105" s="26" t="s">
        <v>90</v>
      </c>
      <c r="C105" s="109" t="s">
        <v>1018</v>
      </c>
      <c r="D105" s="109" t="s">
        <v>1169</v>
      </c>
      <c r="E105" s="27">
        <v>11</v>
      </c>
      <c r="F105" s="28">
        <f t="shared" si="11"/>
        <v>7</v>
      </c>
      <c r="G105" s="29">
        <v>1</v>
      </c>
      <c r="H105" s="30"/>
      <c r="I105" s="30">
        <v>1</v>
      </c>
      <c r="J105" s="30">
        <v>1</v>
      </c>
      <c r="K105" s="30">
        <v>1</v>
      </c>
      <c r="L105" s="30"/>
      <c r="M105" s="30">
        <v>1</v>
      </c>
      <c r="N105" s="30">
        <v>1</v>
      </c>
      <c r="O105" s="30"/>
      <c r="P105" s="30">
        <v>1</v>
      </c>
      <c r="Q105" s="30"/>
      <c r="R105" s="35" t="str">
        <f t="shared" si="12"/>
        <v xml:space="preserve">D6 500m </v>
      </c>
      <c r="S105" s="35" t="str">
        <f t="shared" si="13"/>
        <v>Mira Almqvist</v>
      </c>
    </row>
    <row r="106" spans="1:20" s="17" customFormat="1">
      <c r="A106" s="25" t="s">
        <v>101</v>
      </c>
      <c r="B106" s="26" t="s">
        <v>640</v>
      </c>
      <c r="C106" s="109" t="s">
        <v>1022</v>
      </c>
      <c r="D106" s="109" t="s">
        <v>728</v>
      </c>
      <c r="E106" s="27">
        <v>12</v>
      </c>
      <c r="F106" s="28">
        <f t="shared" si="11"/>
        <v>1</v>
      </c>
      <c r="G106" s="29">
        <v>1</v>
      </c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5" t="str">
        <f t="shared" si="12"/>
        <v xml:space="preserve">D6 500m </v>
      </c>
      <c r="S106" s="35" t="str">
        <f t="shared" si="13"/>
        <v>Molly Gällström</v>
      </c>
    </row>
    <row r="107" spans="1:20" s="17" customFormat="1">
      <c r="A107" s="25" t="s">
        <v>19</v>
      </c>
      <c r="B107" s="26" t="s">
        <v>617</v>
      </c>
      <c r="C107" s="109" t="s">
        <v>1202</v>
      </c>
      <c r="D107" s="109" t="s">
        <v>1203</v>
      </c>
      <c r="E107" s="27" t="s">
        <v>620</v>
      </c>
      <c r="F107" s="28">
        <f t="shared" si="11"/>
        <v>2</v>
      </c>
      <c r="G107" s="29">
        <v>1</v>
      </c>
      <c r="H107" s="30">
        <v>1</v>
      </c>
      <c r="I107" s="30"/>
      <c r="J107" s="30"/>
      <c r="K107" s="30"/>
      <c r="L107" s="30"/>
      <c r="M107" s="30"/>
      <c r="N107" s="30"/>
      <c r="O107" s="30"/>
      <c r="P107" s="30"/>
      <c r="Q107" s="30"/>
      <c r="R107" s="35" t="str">
        <f t="shared" si="12"/>
        <v xml:space="preserve">H6 500m </v>
      </c>
      <c r="S107" s="35" t="str">
        <f t="shared" si="13"/>
        <v>Olle Sjögren</v>
      </c>
    </row>
    <row r="108" spans="1:20" s="17" customFormat="1">
      <c r="A108" s="25" t="s">
        <v>19</v>
      </c>
      <c r="B108" s="26" t="s">
        <v>1230</v>
      </c>
      <c r="C108" s="109" t="s">
        <v>1231</v>
      </c>
      <c r="D108" s="109" t="s">
        <v>1232</v>
      </c>
      <c r="E108" s="27">
        <v>10</v>
      </c>
      <c r="F108" s="28">
        <f t="shared" si="11"/>
        <v>4</v>
      </c>
      <c r="G108" s="29"/>
      <c r="H108" s="30">
        <v>1</v>
      </c>
      <c r="I108" s="30"/>
      <c r="J108" s="30">
        <v>1</v>
      </c>
      <c r="K108" s="30"/>
      <c r="L108" s="30"/>
      <c r="M108" s="30">
        <v>1</v>
      </c>
      <c r="N108" s="30"/>
      <c r="O108" s="30"/>
      <c r="P108" s="30"/>
      <c r="Q108" s="30">
        <v>1</v>
      </c>
      <c r="R108" s="35" t="str">
        <f t="shared" si="12"/>
        <v xml:space="preserve">H6 500m </v>
      </c>
      <c r="S108" s="35" t="str">
        <f t="shared" si="13"/>
        <v>Olof Forsberg</v>
      </c>
    </row>
    <row r="109" spans="1:20" s="17" customFormat="1">
      <c r="A109" s="25" t="s">
        <v>101</v>
      </c>
      <c r="B109" s="26" t="s">
        <v>1421</v>
      </c>
      <c r="C109" s="109" t="s">
        <v>1418</v>
      </c>
      <c r="D109" s="109" t="s">
        <v>1420</v>
      </c>
      <c r="E109" s="27">
        <v>9</v>
      </c>
      <c r="F109" s="28">
        <f t="shared" si="11"/>
        <v>1</v>
      </c>
      <c r="G109" s="29"/>
      <c r="H109" s="30"/>
      <c r="I109" s="30"/>
      <c r="J109" s="30"/>
      <c r="K109" s="30"/>
      <c r="L109" s="30"/>
      <c r="M109" s="30"/>
      <c r="N109" s="30"/>
      <c r="O109" s="30">
        <v>1</v>
      </c>
      <c r="P109" s="30"/>
      <c r="Q109" s="30"/>
      <c r="R109" s="35" t="str">
        <f t="shared" si="12"/>
        <v xml:space="preserve">D6 500m </v>
      </c>
      <c r="S109" s="35" t="str">
        <f t="shared" si="13"/>
        <v>Ronja Ninganza</v>
      </c>
    </row>
    <row r="110" spans="1:20" s="17" customFormat="1">
      <c r="A110" s="25" t="s">
        <v>101</v>
      </c>
      <c r="B110" s="26" t="s">
        <v>644</v>
      </c>
      <c r="C110" s="109" t="s">
        <v>1068</v>
      </c>
      <c r="D110" s="109" t="s">
        <v>840</v>
      </c>
      <c r="E110" s="27">
        <v>11</v>
      </c>
      <c r="F110" s="28">
        <f t="shared" si="11"/>
        <v>8</v>
      </c>
      <c r="G110" s="29">
        <v>1</v>
      </c>
      <c r="H110" s="30">
        <v>1</v>
      </c>
      <c r="I110" s="30">
        <v>1</v>
      </c>
      <c r="J110" s="30">
        <v>1</v>
      </c>
      <c r="K110" s="30">
        <v>1</v>
      </c>
      <c r="L110" s="30"/>
      <c r="M110" s="30">
        <v>1</v>
      </c>
      <c r="N110" s="30">
        <v>1</v>
      </c>
      <c r="O110" s="30">
        <v>1</v>
      </c>
      <c r="P110" s="30"/>
      <c r="Q110" s="30"/>
      <c r="R110" s="35" t="str">
        <f t="shared" si="12"/>
        <v xml:space="preserve">D6 500m </v>
      </c>
      <c r="S110" s="35" t="str">
        <f t="shared" si="13"/>
        <v>Saga Kylander</v>
      </c>
    </row>
    <row r="111" spans="1:20" s="17" customFormat="1">
      <c r="A111" s="25" t="s">
        <v>19</v>
      </c>
      <c r="B111" s="26" t="s">
        <v>50</v>
      </c>
      <c r="C111" s="109" t="s">
        <v>1204</v>
      </c>
      <c r="D111" s="109" t="s">
        <v>1205</v>
      </c>
      <c r="E111" s="27">
        <v>10</v>
      </c>
      <c r="F111" s="28">
        <f t="shared" si="11"/>
        <v>8</v>
      </c>
      <c r="G111" s="29"/>
      <c r="H111" s="30">
        <v>1</v>
      </c>
      <c r="I111" s="30">
        <v>1</v>
      </c>
      <c r="J111" s="30">
        <v>1</v>
      </c>
      <c r="K111" s="30"/>
      <c r="L111" s="30"/>
      <c r="M111" s="30">
        <v>1</v>
      </c>
      <c r="N111" s="30">
        <v>1</v>
      </c>
      <c r="O111" s="30">
        <v>1</v>
      </c>
      <c r="P111" s="30">
        <v>1</v>
      </c>
      <c r="Q111" s="30">
        <v>1</v>
      </c>
      <c r="R111" s="35" t="str">
        <f t="shared" si="12"/>
        <v xml:space="preserve">H6 500m </v>
      </c>
      <c r="S111" s="35" t="str">
        <f t="shared" si="13"/>
        <v>Sebastian Ungegård</v>
      </c>
    </row>
    <row r="112" spans="1:20" s="17" customFormat="1">
      <c r="A112" s="25" t="s">
        <v>101</v>
      </c>
      <c r="B112" s="26" t="s">
        <v>647</v>
      </c>
      <c r="C112" s="109" t="s">
        <v>1170</v>
      </c>
      <c r="D112" s="109" t="s">
        <v>1171</v>
      </c>
      <c r="E112" s="27">
        <v>12</v>
      </c>
      <c r="F112" s="28">
        <f t="shared" si="11"/>
        <v>8</v>
      </c>
      <c r="G112" s="29">
        <v>1</v>
      </c>
      <c r="H112" s="30"/>
      <c r="I112" s="30"/>
      <c r="J112" s="30"/>
      <c r="K112" s="30">
        <v>1</v>
      </c>
      <c r="L112" s="30">
        <v>1</v>
      </c>
      <c r="M112" s="30">
        <v>1</v>
      </c>
      <c r="N112" s="30">
        <v>1</v>
      </c>
      <c r="O112" s="30">
        <v>1</v>
      </c>
      <c r="P112" s="30">
        <v>1</v>
      </c>
      <c r="Q112" s="30">
        <v>1</v>
      </c>
      <c r="R112" s="35" t="str">
        <f t="shared" si="12"/>
        <v xml:space="preserve">D6 500m </v>
      </c>
      <c r="S112" s="35" t="str">
        <f t="shared" si="13"/>
        <v>Selma Montin</v>
      </c>
    </row>
    <row r="113" spans="1:19" s="17" customFormat="1">
      <c r="A113" s="25" t="s">
        <v>101</v>
      </c>
      <c r="B113" s="26" t="s">
        <v>91</v>
      </c>
      <c r="C113" s="109" t="s">
        <v>1172</v>
      </c>
      <c r="D113" s="109" t="s">
        <v>761</v>
      </c>
      <c r="E113" s="27">
        <v>9</v>
      </c>
      <c r="F113" s="28">
        <f t="shared" si="11"/>
        <v>5</v>
      </c>
      <c r="G113" s="29">
        <v>1</v>
      </c>
      <c r="H113" s="30">
        <v>1</v>
      </c>
      <c r="I113" s="30"/>
      <c r="J113" s="30">
        <v>1</v>
      </c>
      <c r="K113" s="30">
        <v>1</v>
      </c>
      <c r="L113" s="30">
        <v>1</v>
      </c>
      <c r="M113" s="30"/>
      <c r="N113" s="30"/>
      <c r="O113" s="30"/>
      <c r="P113" s="30"/>
      <c r="Q113" s="30"/>
      <c r="R113" s="35" t="str">
        <f t="shared" si="12"/>
        <v xml:space="preserve">D6 500m </v>
      </c>
      <c r="S113" s="35" t="str">
        <f t="shared" si="13"/>
        <v>Signe Leander</v>
      </c>
    </row>
    <row r="114" spans="1:19" s="17" customFormat="1">
      <c r="A114" s="25" t="s">
        <v>101</v>
      </c>
      <c r="B114" s="26" t="s">
        <v>1240</v>
      </c>
      <c r="C114" s="109" t="s">
        <v>1241</v>
      </c>
      <c r="D114" s="109" t="s">
        <v>1232</v>
      </c>
      <c r="E114" s="27">
        <v>12</v>
      </c>
      <c r="F114" s="28">
        <f t="shared" si="11"/>
        <v>4</v>
      </c>
      <c r="G114" s="29"/>
      <c r="H114" s="30">
        <v>1</v>
      </c>
      <c r="I114" s="30"/>
      <c r="J114" s="30">
        <v>1</v>
      </c>
      <c r="K114" s="30"/>
      <c r="L114" s="30"/>
      <c r="M114" s="30">
        <v>1</v>
      </c>
      <c r="N114" s="30"/>
      <c r="O114" s="30"/>
      <c r="P114" s="30"/>
      <c r="Q114" s="30">
        <v>1</v>
      </c>
      <c r="R114" s="35" t="str">
        <f t="shared" si="12"/>
        <v xml:space="preserve">D6 500m </v>
      </c>
      <c r="S114" s="35" t="str">
        <f t="shared" si="13"/>
        <v>Sigrid Forsberg</v>
      </c>
    </row>
    <row r="115" spans="1:19" s="17" customFormat="1">
      <c r="A115" s="25" t="s">
        <v>101</v>
      </c>
      <c r="B115" s="26" t="s">
        <v>92</v>
      </c>
      <c r="C115" s="109" t="s">
        <v>1173</v>
      </c>
      <c r="D115" s="109" t="s">
        <v>1002</v>
      </c>
      <c r="E115" s="27">
        <v>11</v>
      </c>
      <c r="F115" s="28">
        <f t="shared" ref="F115:F127" si="14">COUNT(G115:Q115)</f>
        <v>6</v>
      </c>
      <c r="G115" s="29">
        <v>1</v>
      </c>
      <c r="H115" s="30">
        <v>1</v>
      </c>
      <c r="I115" s="30">
        <v>1</v>
      </c>
      <c r="J115" s="30">
        <v>1</v>
      </c>
      <c r="K115" s="30"/>
      <c r="L115" s="30">
        <v>1</v>
      </c>
      <c r="M115" s="30">
        <v>1</v>
      </c>
      <c r="N115" s="30"/>
      <c r="O115" s="30"/>
      <c r="P115" s="30"/>
      <c r="Q115" s="30"/>
      <c r="R115" s="35" t="str">
        <f t="shared" si="12"/>
        <v xml:space="preserve">D6 500m </v>
      </c>
      <c r="S115" s="35" t="str">
        <f t="shared" si="13"/>
        <v>Sofie Muller</v>
      </c>
    </row>
    <row r="116" spans="1:19" s="17" customFormat="1">
      <c r="A116" s="25" t="s">
        <v>19</v>
      </c>
      <c r="B116" s="26" t="s">
        <v>1223</v>
      </c>
      <c r="C116" s="109" t="s">
        <v>1224</v>
      </c>
      <c r="D116" s="109" t="s">
        <v>1209</v>
      </c>
      <c r="E116" s="27"/>
      <c r="F116" s="28">
        <f t="shared" si="14"/>
        <v>4</v>
      </c>
      <c r="G116" s="29"/>
      <c r="H116" s="30">
        <v>1</v>
      </c>
      <c r="I116" s="30"/>
      <c r="J116" s="30"/>
      <c r="K116" s="30"/>
      <c r="L116" s="30">
        <v>1</v>
      </c>
      <c r="M116" s="30">
        <v>1</v>
      </c>
      <c r="N116" s="30"/>
      <c r="O116" s="30">
        <v>1</v>
      </c>
      <c r="P116" s="30"/>
      <c r="Q116" s="30"/>
      <c r="R116" s="35" t="str">
        <f t="shared" si="12"/>
        <v xml:space="preserve">H6 500m </v>
      </c>
      <c r="S116" s="35" t="str">
        <f t="shared" si="13"/>
        <v>Teodor Messing</v>
      </c>
    </row>
    <row r="117" spans="1:19" s="17" customFormat="1">
      <c r="A117" s="25" t="s">
        <v>101</v>
      </c>
      <c r="B117" s="26" t="s">
        <v>641</v>
      </c>
      <c r="C117" s="109" t="s">
        <v>1091</v>
      </c>
      <c r="D117" s="109" t="s">
        <v>1042</v>
      </c>
      <c r="E117" s="27">
        <v>12</v>
      </c>
      <c r="F117" s="28">
        <f t="shared" si="14"/>
        <v>5</v>
      </c>
      <c r="G117" s="29">
        <v>1</v>
      </c>
      <c r="H117" s="30">
        <v>1</v>
      </c>
      <c r="I117" s="30">
        <v>1</v>
      </c>
      <c r="J117" s="30"/>
      <c r="K117" s="30"/>
      <c r="L117" s="30"/>
      <c r="M117" s="30">
        <v>1</v>
      </c>
      <c r="N117" s="30"/>
      <c r="O117" s="30"/>
      <c r="P117" s="30"/>
      <c r="Q117" s="30">
        <v>1</v>
      </c>
      <c r="R117" s="35" t="str">
        <f t="shared" si="12"/>
        <v xml:space="preserve">D6 500m </v>
      </c>
      <c r="S117" s="35" t="str">
        <f t="shared" si="13"/>
        <v>Thea Asp</v>
      </c>
    </row>
    <row r="118" spans="1:19" s="17" customFormat="1">
      <c r="A118" s="25" t="s">
        <v>101</v>
      </c>
      <c r="B118" s="26" t="s">
        <v>93</v>
      </c>
      <c r="C118" s="109" t="s">
        <v>1174</v>
      </c>
      <c r="D118" s="109" t="s">
        <v>1175</v>
      </c>
      <c r="E118" s="27">
        <v>10</v>
      </c>
      <c r="F118" s="28">
        <f t="shared" si="14"/>
        <v>0</v>
      </c>
      <c r="G118" s="29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5" t="str">
        <f t="shared" si="12"/>
        <v xml:space="preserve">D6 500m </v>
      </c>
      <c r="S118" s="35" t="str">
        <f t="shared" si="13"/>
        <v>Thindra Österberg</v>
      </c>
    </row>
    <row r="119" spans="1:19" s="17" customFormat="1">
      <c r="A119" s="25" t="s">
        <v>101</v>
      </c>
      <c r="B119" s="26" t="s">
        <v>642</v>
      </c>
      <c r="C119" s="109" t="s">
        <v>1176</v>
      </c>
      <c r="D119" s="109" t="s">
        <v>872</v>
      </c>
      <c r="E119" s="27">
        <v>12</v>
      </c>
      <c r="F119" s="28">
        <f t="shared" si="14"/>
        <v>7</v>
      </c>
      <c r="G119" s="29">
        <v>1</v>
      </c>
      <c r="H119" s="30">
        <v>1</v>
      </c>
      <c r="I119" s="30"/>
      <c r="J119" s="30"/>
      <c r="K119" s="30"/>
      <c r="L119" s="30">
        <v>1</v>
      </c>
      <c r="M119" s="30"/>
      <c r="N119" s="30">
        <v>1</v>
      </c>
      <c r="O119" s="30">
        <v>1</v>
      </c>
      <c r="P119" s="30">
        <v>1</v>
      </c>
      <c r="Q119" s="30">
        <v>1</v>
      </c>
      <c r="R119" s="35" t="str">
        <f t="shared" si="12"/>
        <v xml:space="preserve">D6 500m </v>
      </c>
      <c r="S119" s="35" t="str">
        <f t="shared" si="13"/>
        <v>Thyra Magnusson</v>
      </c>
    </row>
    <row r="120" spans="1:19" s="17" customFormat="1">
      <c r="A120" s="25" t="s">
        <v>101</v>
      </c>
      <c r="B120" s="26" t="s">
        <v>635</v>
      </c>
      <c r="C120" s="109" t="s">
        <v>1098</v>
      </c>
      <c r="D120" s="109" t="s">
        <v>840</v>
      </c>
      <c r="E120" s="27">
        <v>10</v>
      </c>
      <c r="F120" s="28">
        <f t="shared" si="14"/>
        <v>6</v>
      </c>
      <c r="G120" s="29">
        <v>1</v>
      </c>
      <c r="H120" s="30">
        <v>1</v>
      </c>
      <c r="I120" s="30"/>
      <c r="J120" s="30">
        <v>1</v>
      </c>
      <c r="K120" s="30"/>
      <c r="L120" s="30">
        <v>1</v>
      </c>
      <c r="M120" s="30">
        <v>1</v>
      </c>
      <c r="N120" s="30"/>
      <c r="O120" s="30">
        <v>1</v>
      </c>
      <c r="P120" s="30"/>
      <c r="Q120" s="30"/>
      <c r="R120" s="35" t="str">
        <f t="shared" si="12"/>
        <v xml:space="preserve">D6 500m </v>
      </c>
      <c r="S120" s="35" t="str">
        <f t="shared" si="13"/>
        <v>Tilda Kylander</v>
      </c>
    </row>
    <row r="121" spans="1:19" s="17" customFormat="1">
      <c r="A121" s="25" t="s">
        <v>101</v>
      </c>
      <c r="B121" s="26" t="s">
        <v>94</v>
      </c>
      <c r="C121" s="109" t="s">
        <v>1177</v>
      </c>
      <c r="D121" s="109" t="s">
        <v>907</v>
      </c>
      <c r="E121" s="27">
        <v>11</v>
      </c>
      <c r="F121" s="28">
        <f t="shared" si="14"/>
        <v>8</v>
      </c>
      <c r="G121" s="29"/>
      <c r="H121" s="30"/>
      <c r="I121" s="30">
        <v>1</v>
      </c>
      <c r="J121" s="30">
        <v>1</v>
      </c>
      <c r="K121" s="30">
        <v>1</v>
      </c>
      <c r="L121" s="30">
        <v>1</v>
      </c>
      <c r="M121" s="30">
        <v>1</v>
      </c>
      <c r="N121" s="30"/>
      <c r="O121" s="30">
        <v>1</v>
      </c>
      <c r="P121" s="30">
        <v>1</v>
      </c>
      <c r="Q121" s="30">
        <v>1</v>
      </c>
      <c r="R121" s="35" t="str">
        <f t="shared" si="12"/>
        <v xml:space="preserve">D6 500m </v>
      </c>
      <c r="S121" s="35" t="str">
        <f t="shared" si="13"/>
        <v>Tilde Westholm</v>
      </c>
    </row>
    <row r="122" spans="1:19" s="17" customFormat="1">
      <c r="A122" s="25" t="s">
        <v>101</v>
      </c>
      <c r="B122" s="26" t="s">
        <v>95</v>
      </c>
      <c r="C122" s="109" t="s">
        <v>1178</v>
      </c>
      <c r="D122" s="109" t="s">
        <v>876</v>
      </c>
      <c r="E122" s="27">
        <v>10</v>
      </c>
      <c r="F122" s="28">
        <f t="shared" si="14"/>
        <v>0</v>
      </c>
      <c r="G122" s="29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5" t="str">
        <f t="shared" si="12"/>
        <v xml:space="preserve">D6 500m </v>
      </c>
      <c r="S122" s="35" t="str">
        <f t="shared" si="13"/>
        <v>Tile Bolinder</v>
      </c>
    </row>
    <row r="123" spans="1:19" s="17" customFormat="1">
      <c r="A123" s="25" t="s">
        <v>101</v>
      </c>
      <c r="B123" s="26" t="s">
        <v>96</v>
      </c>
      <c r="C123" s="109" t="s">
        <v>1105</v>
      </c>
      <c r="D123" s="109" t="s">
        <v>725</v>
      </c>
      <c r="E123" s="27">
        <v>10</v>
      </c>
      <c r="F123" s="28">
        <f t="shared" si="14"/>
        <v>1</v>
      </c>
      <c r="G123" s="29"/>
      <c r="H123" s="30"/>
      <c r="I123" s="30"/>
      <c r="J123" s="30"/>
      <c r="K123" s="30"/>
      <c r="L123" s="30"/>
      <c r="M123" s="30">
        <v>1</v>
      </c>
      <c r="N123" s="30"/>
      <c r="O123" s="30"/>
      <c r="P123" s="30"/>
      <c r="Q123" s="30"/>
      <c r="R123" s="35" t="str">
        <f t="shared" si="12"/>
        <v xml:space="preserve">D6 500m </v>
      </c>
      <c r="S123" s="35" t="str">
        <f t="shared" si="13"/>
        <v>Tova Sundh</v>
      </c>
    </row>
    <row r="124" spans="1:19" s="17" customFormat="1">
      <c r="A124" s="25" t="s">
        <v>19</v>
      </c>
      <c r="B124" s="26" t="s">
        <v>616</v>
      </c>
      <c r="C124" s="109" t="s">
        <v>1206</v>
      </c>
      <c r="D124" s="109" t="s">
        <v>1203</v>
      </c>
      <c r="E124" s="27" t="s">
        <v>618</v>
      </c>
      <c r="F124" s="28">
        <f t="shared" si="14"/>
        <v>1</v>
      </c>
      <c r="G124" s="29">
        <v>1</v>
      </c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5" t="str">
        <f t="shared" si="12"/>
        <v xml:space="preserve">H6 500m </v>
      </c>
      <c r="S124" s="35" t="str">
        <f t="shared" si="13"/>
        <v>Ture Sjögren</v>
      </c>
    </row>
    <row r="125" spans="1:19" s="17" customFormat="1">
      <c r="A125" s="25" t="s">
        <v>101</v>
      </c>
      <c r="B125" s="26" t="s">
        <v>97</v>
      </c>
      <c r="C125" s="109" t="s">
        <v>1109</v>
      </c>
      <c r="D125" s="109" t="s">
        <v>1179</v>
      </c>
      <c r="E125" s="27" t="s">
        <v>100</v>
      </c>
      <c r="F125" s="28">
        <f t="shared" si="14"/>
        <v>0</v>
      </c>
      <c r="G125" s="29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5" t="str">
        <f t="shared" si="12"/>
        <v xml:space="preserve">D6 500m </v>
      </c>
      <c r="S125" s="35" t="str">
        <f t="shared" si="13"/>
        <v>Tuva Ekman - Bergelin</v>
      </c>
    </row>
    <row r="126" spans="1:19" s="17" customFormat="1">
      <c r="A126" s="25" t="s">
        <v>101</v>
      </c>
      <c r="B126" s="26" t="s">
        <v>98</v>
      </c>
      <c r="C126" s="109" t="s">
        <v>1109</v>
      </c>
      <c r="D126" s="109" t="s">
        <v>832</v>
      </c>
      <c r="E126" s="27">
        <v>10</v>
      </c>
      <c r="F126" s="28">
        <f t="shared" si="14"/>
        <v>0</v>
      </c>
      <c r="G126" s="29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5" t="str">
        <f t="shared" si="12"/>
        <v xml:space="preserve">D6 500m </v>
      </c>
      <c r="S126" s="35" t="str">
        <f t="shared" si="13"/>
        <v>Tuva Värestam</v>
      </c>
    </row>
    <row r="127" spans="1:19" s="17" customFormat="1">
      <c r="A127" s="25" t="s">
        <v>101</v>
      </c>
      <c r="B127" s="26" t="s">
        <v>99</v>
      </c>
      <c r="C127" s="109" t="s">
        <v>1110</v>
      </c>
      <c r="D127" s="109" t="s">
        <v>1180</v>
      </c>
      <c r="E127" s="27">
        <v>9</v>
      </c>
      <c r="F127" s="28">
        <f t="shared" si="14"/>
        <v>0</v>
      </c>
      <c r="G127" s="29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5" t="str">
        <f t="shared" si="12"/>
        <v xml:space="preserve">D6 500m </v>
      </c>
      <c r="S127" s="35" t="str">
        <f t="shared" si="13"/>
        <v>Tyra Sandberg</v>
      </c>
    </row>
    <row r="128" spans="1:19" s="17" customFormat="1">
      <c r="A128" s="25" t="s">
        <v>19</v>
      </c>
      <c r="B128" s="26" t="s">
        <v>1245</v>
      </c>
      <c r="C128" s="109" t="s">
        <v>1246</v>
      </c>
      <c r="D128" s="109" t="s">
        <v>1247</v>
      </c>
      <c r="E128" s="27">
        <v>12</v>
      </c>
      <c r="F128" s="28"/>
      <c r="G128" s="29"/>
      <c r="H128" s="30"/>
      <c r="I128" s="30">
        <v>1</v>
      </c>
      <c r="J128" s="30">
        <v>1</v>
      </c>
      <c r="K128" s="30">
        <v>1</v>
      </c>
      <c r="L128" s="30">
        <v>1</v>
      </c>
      <c r="M128" s="30">
        <v>1</v>
      </c>
      <c r="N128" s="30"/>
      <c r="O128" s="30">
        <v>1</v>
      </c>
      <c r="P128" s="30">
        <v>1</v>
      </c>
      <c r="Q128" s="30">
        <v>1</v>
      </c>
      <c r="R128" s="35" t="str">
        <f t="shared" si="12"/>
        <v xml:space="preserve">H6 500m </v>
      </c>
      <c r="S128" s="35" t="str">
        <f t="shared" si="13"/>
        <v>Victor Faraasen</v>
      </c>
    </row>
    <row r="129" spans="1:24" s="17" customFormat="1">
      <c r="A129" s="25" t="s">
        <v>19</v>
      </c>
      <c r="B129" s="26" t="s">
        <v>51</v>
      </c>
      <c r="C129" s="109" t="s">
        <v>1207</v>
      </c>
      <c r="D129" s="109" t="s">
        <v>1201</v>
      </c>
      <c r="E129" s="27">
        <v>11</v>
      </c>
      <c r="F129" s="28">
        <f t="shared" ref="F129:F139" si="15">COUNT(G129:Q129)</f>
        <v>0</v>
      </c>
      <c r="G129" s="29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5" t="str">
        <f t="shared" si="12"/>
        <v xml:space="preserve">H6 500m </v>
      </c>
      <c r="S129" s="35" t="str">
        <f t="shared" si="13"/>
        <v>Viggo Martinsson</v>
      </c>
    </row>
    <row r="130" spans="1:24" s="17" customFormat="1">
      <c r="A130" s="25" t="s">
        <v>19</v>
      </c>
      <c r="B130" s="26" t="s">
        <v>52</v>
      </c>
      <c r="C130" s="109" t="s">
        <v>1207</v>
      </c>
      <c r="D130" s="109" t="s">
        <v>1208</v>
      </c>
      <c r="E130" s="27">
        <v>9</v>
      </c>
      <c r="F130" s="28">
        <f t="shared" si="15"/>
        <v>2</v>
      </c>
      <c r="G130" s="29">
        <v>1</v>
      </c>
      <c r="H130" s="30"/>
      <c r="I130" s="30">
        <v>1</v>
      </c>
      <c r="J130" s="30"/>
      <c r="K130" s="30"/>
      <c r="L130" s="30"/>
      <c r="M130" s="30"/>
      <c r="N130" s="30"/>
      <c r="O130" s="30"/>
      <c r="P130" s="30"/>
      <c r="Q130" s="30"/>
      <c r="R130" s="35" t="str">
        <f t="shared" si="12"/>
        <v xml:space="preserve">H6 500m </v>
      </c>
      <c r="S130" s="35" t="str">
        <f t="shared" si="13"/>
        <v>Viggo Åsberg</v>
      </c>
    </row>
    <row r="131" spans="1:24" s="17" customFormat="1">
      <c r="A131" s="25" t="s">
        <v>19</v>
      </c>
      <c r="B131" s="26" t="s">
        <v>53</v>
      </c>
      <c r="C131" s="109" t="s">
        <v>1115</v>
      </c>
      <c r="D131" s="109" t="s">
        <v>1168</v>
      </c>
      <c r="E131" s="27">
        <v>12</v>
      </c>
      <c r="F131" s="28">
        <f t="shared" si="15"/>
        <v>6</v>
      </c>
      <c r="G131" s="29">
        <v>1</v>
      </c>
      <c r="H131" s="30">
        <v>1</v>
      </c>
      <c r="I131" s="30"/>
      <c r="J131" s="30">
        <v>1</v>
      </c>
      <c r="K131" s="30"/>
      <c r="L131" s="30"/>
      <c r="M131" s="30"/>
      <c r="N131" s="30">
        <v>1</v>
      </c>
      <c r="O131" s="30">
        <v>1</v>
      </c>
      <c r="P131" s="30">
        <v>1</v>
      </c>
      <c r="Q131" s="30"/>
      <c r="R131" s="35" t="str">
        <f t="shared" si="12"/>
        <v xml:space="preserve">H6 500m </v>
      </c>
      <c r="S131" s="35" t="str">
        <f t="shared" si="13"/>
        <v>Viktor Höök</v>
      </c>
    </row>
    <row r="132" spans="1:24" s="17" customFormat="1">
      <c r="A132" s="25" t="s">
        <v>19</v>
      </c>
      <c r="B132" s="26" t="s">
        <v>54</v>
      </c>
      <c r="C132" s="109" t="s">
        <v>1115</v>
      </c>
      <c r="D132" s="109" t="s">
        <v>760</v>
      </c>
      <c r="E132" s="27">
        <v>9</v>
      </c>
      <c r="F132" s="28">
        <f t="shared" si="15"/>
        <v>8</v>
      </c>
      <c r="G132" s="29">
        <v>1</v>
      </c>
      <c r="H132" s="30">
        <v>1</v>
      </c>
      <c r="I132" s="30">
        <v>1</v>
      </c>
      <c r="J132" s="30">
        <v>1</v>
      </c>
      <c r="K132" s="30">
        <v>1</v>
      </c>
      <c r="L132" s="30"/>
      <c r="M132" s="30">
        <v>1</v>
      </c>
      <c r="N132" s="30"/>
      <c r="O132" s="30">
        <v>1</v>
      </c>
      <c r="P132" s="30">
        <v>1</v>
      </c>
      <c r="Q132" s="30"/>
      <c r="R132" s="35" t="str">
        <f t="shared" ref="R132:R139" si="16">A132</f>
        <v xml:space="preserve">H6 500m </v>
      </c>
      <c r="S132" s="35" t="str">
        <f t="shared" ref="S132:S139" si="17">B132</f>
        <v>Viktor Larsson</v>
      </c>
      <c r="T132" s="57"/>
      <c r="U132" s="57"/>
      <c r="V132" s="57"/>
      <c r="W132" s="57"/>
      <c r="X132" s="57"/>
    </row>
    <row r="133" spans="1:24">
      <c r="A133" s="51" t="s">
        <v>19</v>
      </c>
      <c r="B133" s="52" t="s">
        <v>1222</v>
      </c>
      <c r="C133" s="110" t="s">
        <v>1115</v>
      </c>
      <c r="D133" s="110" t="s">
        <v>853</v>
      </c>
      <c r="E133" s="53"/>
      <c r="F133" s="54">
        <f t="shared" si="15"/>
        <v>1</v>
      </c>
      <c r="G133" s="112"/>
      <c r="H133" s="30">
        <v>1</v>
      </c>
      <c r="I133" s="30"/>
      <c r="J133" s="30"/>
      <c r="K133" s="30"/>
      <c r="L133" s="30"/>
      <c r="M133" s="30"/>
      <c r="N133" s="30"/>
      <c r="O133" s="30"/>
      <c r="P133" s="30"/>
      <c r="Q133" s="30"/>
      <c r="R133" s="35" t="str">
        <f t="shared" si="16"/>
        <v xml:space="preserve">H6 500m </v>
      </c>
      <c r="S133" s="35" t="str">
        <f t="shared" si="17"/>
        <v>Viktor Petersson</v>
      </c>
    </row>
    <row r="134" spans="1:24">
      <c r="A134" s="35" t="s">
        <v>19</v>
      </c>
      <c r="B134" s="35" t="s">
        <v>55</v>
      </c>
      <c r="C134" s="35" t="s">
        <v>1115</v>
      </c>
      <c r="D134" s="35" t="s">
        <v>922</v>
      </c>
      <c r="E134" s="113">
        <v>11</v>
      </c>
      <c r="F134" s="37">
        <f t="shared" si="15"/>
        <v>2</v>
      </c>
      <c r="G134" s="37">
        <v>1</v>
      </c>
      <c r="H134" s="30">
        <v>1</v>
      </c>
      <c r="I134" s="30"/>
      <c r="J134" s="30"/>
      <c r="K134" s="30"/>
      <c r="L134" s="30"/>
      <c r="M134" s="30"/>
      <c r="N134" s="30"/>
      <c r="O134" s="30"/>
      <c r="P134" s="30"/>
      <c r="Q134" s="30"/>
      <c r="R134" s="35" t="str">
        <f t="shared" si="16"/>
        <v xml:space="preserve">H6 500m </v>
      </c>
      <c r="S134" s="35" t="str">
        <f t="shared" si="17"/>
        <v>Viktor Östlin</v>
      </c>
    </row>
    <row r="135" spans="1:24">
      <c r="A135" s="35" t="s">
        <v>101</v>
      </c>
      <c r="B135" s="35" t="s">
        <v>638</v>
      </c>
      <c r="C135" s="35" t="s">
        <v>1181</v>
      </c>
      <c r="D135" s="35" t="s">
        <v>1182</v>
      </c>
      <c r="E135" s="113">
        <v>11</v>
      </c>
      <c r="F135" s="37">
        <f t="shared" si="15"/>
        <v>3</v>
      </c>
      <c r="G135" s="37">
        <v>1</v>
      </c>
      <c r="H135" s="30">
        <v>1</v>
      </c>
      <c r="I135" s="30"/>
      <c r="J135" s="30"/>
      <c r="K135" s="30">
        <v>1</v>
      </c>
      <c r="L135" s="30"/>
      <c r="M135" s="30"/>
      <c r="N135" s="30"/>
      <c r="O135" s="30"/>
      <c r="P135" s="30"/>
      <c r="Q135" s="30"/>
      <c r="R135" s="35" t="str">
        <f t="shared" si="16"/>
        <v xml:space="preserve">D6 500m </v>
      </c>
      <c r="S135" s="35" t="str">
        <f t="shared" si="17"/>
        <v>Wilja Blomfeldt</v>
      </c>
      <c r="T135" s="17"/>
      <c r="U135" s="17"/>
      <c r="V135" s="17"/>
      <c r="W135" s="17"/>
      <c r="X135" s="17"/>
    </row>
    <row r="136" spans="1:24">
      <c r="A136" s="35" t="s">
        <v>19</v>
      </c>
      <c r="B136" s="35" t="s">
        <v>56</v>
      </c>
      <c r="C136" s="35" t="s">
        <v>1117</v>
      </c>
      <c r="D136" s="35" t="s">
        <v>781</v>
      </c>
      <c r="E136" s="113">
        <v>12</v>
      </c>
      <c r="F136" s="37">
        <f t="shared" si="15"/>
        <v>8</v>
      </c>
      <c r="G136" s="37">
        <v>1</v>
      </c>
      <c r="H136" s="30">
        <v>1</v>
      </c>
      <c r="I136" s="30">
        <v>1</v>
      </c>
      <c r="J136" s="30">
        <v>1</v>
      </c>
      <c r="K136" s="30"/>
      <c r="L136" s="30"/>
      <c r="M136" s="30"/>
      <c r="N136" s="30">
        <v>1</v>
      </c>
      <c r="O136" s="30">
        <v>1</v>
      </c>
      <c r="P136" s="30">
        <v>1</v>
      </c>
      <c r="Q136" s="30">
        <v>1</v>
      </c>
      <c r="R136" s="35" t="str">
        <f t="shared" si="16"/>
        <v xml:space="preserve">H6 500m </v>
      </c>
      <c r="S136" s="35" t="str">
        <f t="shared" si="17"/>
        <v>Wille Eklöv</v>
      </c>
    </row>
    <row r="137" spans="1:24">
      <c r="A137" s="35" t="s">
        <v>19</v>
      </c>
      <c r="B137" s="35" t="s">
        <v>57</v>
      </c>
      <c r="C137" s="35" t="s">
        <v>1117</v>
      </c>
      <c r="D137" s="35" t="s">
        <v>777</v>
      </c>
      <c r="E137" s="113">
        <v>11</v>
      </c>
      <c r="F137" s="37">
        <f t="shared" si="15"/>
        <v>7</v>
      </c>
      <c r="G137" s="37">
        <v>1</v>
      </c>
      <c r="H137" s="30">
        <v>1</v>
      </c>
      <c r="I137" s="30">
        <v>1</v>
      </c>
      <c r="J137" s="30">
        <v>1</v>
      </c>
      <c r="K137" s="30"/>
      <c r="L137" s="30"/>
      <c r="M137" s="30"/>
      <c r="N137" s="30">
        <v>1</v>
      </c>
      <c r="O137" s="30">
        <v>1</v>
      </c>
      <c r="P137" s="30">
        <v>1</v>
      </c>
      <c r="Q137" s="30"/>
      <c r="R137" s="35" t="str">
        <f t="shared" si="16"/>
        <v xml:space="preserve">H6 500m </v>
      </c>
      <c r="S137" s="35" t="str">
        <f t="shared" si="17"/>
        <v>Wille Enberg</v>
      </c>
    </row>
    <row r="138" spans="1:24">
      <c r="A138" s="35" t="s">
        <v>19</v>
      </c>
      <c r="B138" s="35" t="s">
        <v>58</v>
      </c>
      <c r="C138" s="35" t="s">
        <v>1119</v>
      </c>
      <c r="D138" s="35" t="s">
        <v>1209</v>
      </c>
      <c r="E138" s="113">
        <v>10</v>
      </c>
      <c r="F138" s="37">
        <f t="shared" si="15"/>
        <v>4</v>
      </c>
      <c r="G138" s="37"/>
      <c r="H138" s="30">
        <v>1</v>
      </c>
      <c r="I138" s="30"/>
      <c r="J138" s="30"/>
      <c r="K138" s="30"/>
      <c r="L138" s="30"/>
      <c r="M138" s="30">
        <v>1</v>
      </c>
      <c r="N138" s="30"/>
      <c r="O138" s="30">
        <v>1</v>
      </c>
      <c r="P138" s="30">
        <v>1</v>
      </c>
      <c r="Q138" s="30"/>
      <c r="R138" s="35" t="str">
        <f t="shared" si="16"/>
        <v xml:space="preserve">H6 500m </v>
      </c>
      <c r="S138" s="35" t="str">
        <f t="shared" si="17"/>
        <v>William Messing</v>
      </c>
    </row>
    <row r="139" spans="1:24">
      <c r="A139" s="35" t="s">
        <v>19</v>
      </c>
      <c r="B139" s="35" t="s">
        <v>1508</v>
      </c>
      <c r="C139" s="35" t="s">
        <v>1231</v>
      </c>
      <c r="D139" s="35" t="s">
        <v>1509</v>
      </c>
      <c r="E139" s="113"/>
      <c r="F139" s="37">
        <f t="shared" si="15"/>
        <v>1</v>
      </c>
      <c r="G139" s="37"/>
      <c r="H139" s="30"/>
      <c r="I139" s="30"/>
      <c r="J139" s="30"/>
      <c r="K139" s="30"/>
      <c r="L139" s="30"/>
      <c r="M139" s="30"/>
      <c r="N139" s="30"/>
      <c r="O139" s="30"/>
      <c r="P139" s="30">
        <v>1</v>
      </c>
      <c r="Q139" s="30"/>
      <c r="R139" s="35" t="str">
        <f t="shared" si="16"/>
        <v xml:space="preserve">H6 500m </v>
      </c>
      <c r="S139" s="35" t="str">
        <f t="shared" si="17"/>
        <v>Olov Melling</v>
      </c>
    </row>
    <row r="140" spans="1:24" hidden="1">
      <c r="A140" s="35"/>
      <c r="B140" s="35"/>
      <c r="C140" s="35"/>
      <c r="D140" s="35"/>
      <c r="E140" s="113"/>
      <c r="F140" s="37"/>
      <c r="G140" s="37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5"/>
      <c r="S140" s="35"/>
    </row>
    <row r="141" spans="1:24" hidden="1">
      <c r="G141" s="59">
        <f t="shared" ref="G141:O141" si="18">SUM(G2:G138)</f>
        <v>74</v>
      </c>
      <c r="H141" s="59">
        <f t="shared" si="18"/>
        <v>72</v>
      </c>
      <c r="I141" s="59">
        <f t="shared" si="18"/>
        <v>54</v>
      </c>
      <c r="J141" s="59">
        <f t="shared" si="18"/>
        <v>72</v>
      </c>
      <c r="K141" s="59">
        <f t="shared" si="18"/>
        <v>37</v>
      </c>
      <c r="L141" s="59">
        <f t="shared" si="18"/>
        <v>57</v>
      </c>
      <c r="M141" s="59">
        <f t="shared" si="18"/>
        <v>55</v>
      </c>
      <c r="N141" s="59">
        <f t="shared" si="18"/>
        <v>40</v>
      </c>
      <c r="O141" s="59">
        <f t="shared" si="18"/>
        <v>61</v>
      </c>
      <c r="P141" s="59">
        <f>SUM(P2:P139)</f>
        <v>54</v>
      </c>
      <c r="R141" s="57">
        <f t="shared" ref="R141" si="19">A141</f>
        <v>0</v>
      </c>
      <c r="S141" s="57">
        <f t="shared" ref="S141" si="20">B141</f>
        <v>0</v>
      </c>
    </row>
    <row r="142" spans="1:24" hidden="1">
      <c r="S142" s="17">
        <f>B142</f>
        <v>0</v>
      </c>
    </row>
  </sheetData>
  <autoFilter ref="A1:S142">
    <filterColumn colId="0">
      <customFilters>
        <customFilter operator="notEqual" val=" "/>
      </customFilters>
    </filterColumn>
    <sortState ref="A4:S139">
      <sortCondition ref="P1:P142"/>
    </sortState>
  </autoFilter>
  <sortState ref="A2:X140">
    <sortCondition ref="C2:C140"/>
  </sortState>
  <phoneticPr fontId="23" type="noConversion"/>
  <pageMargins left="0.71" right="0.71" top="0.75000000000000011" bottom="0.75000000000000011" header="0.31" footer="0.31"/>
  <pageSetup paperSize="9" scale="64" fitToHeight="6" orientation="landscape"/>
  <rowBreaks count="1" manualBreakCount="1">
    <brk id="71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/>
    <pageSetUpPr fitToPage="1"/>
  </sheetPr>
  <dimension ref="A1:X492"/>
  <sheetViews>
    <sheetView tabSelected="1" workbookViewId="0">
      <pane ySplit="1" topLeftCell="A158" activePane="bottomLeft" state="frozen"/>
      <selection pane="bottomLeft" activeCell="Q477" sqref="Q477"/>
    </sheetView>
  </sheetViews>
  <sheetFormatPr baseColWidth="10" defaultColWidth="8.83203125" defaultRowHeight="12" customHeight="1" x14ac:dyDescent="0"/>
  <cols>
    <col min="1" max="1" width="10.5" style="57" bestFit="1" customWidth="1"/>
    <col min="2" max="2" width="22.83203125" style="57" customWidth="1"/>
    <col min="3" max="3" width="13.6640625" style="57" bestFit="1" customWidth="1"/>
    <col min="4" max="4" width="13.83203125" style="57" bestFit="1" customWidth="1"/>
    <col min="5" max="5" width="7" style="58" customWidth="1"/>
    <col min="6" max="6" width="5.5" style="59" customWidth="1"/>
    <col min="7" max="7" width="4.5" style="88" customWidth="1"/>
    <col min="8" max="8" width="7.1640625" style="59" customWidth="1"/>
    <col min="9" max="17" width="4.5" style="59" customWidth="1"/>
    <col min="18" max="18" width="10.5" style="57" customWidth="1"/>
    <col min="19" max="19" width="22.83203125" style="57" customWidth="1"/>
    <col min="20" max="20" width="10.5" style="88" customWidth="1"/>
    <col min="21" max="16384" width="8.83203125" style="57"/>
  </cols>
  <sheetData>
    <row r="1" spans="1:24" s="17" customFormat="1" ht="72.5" customHeight="1" thickBot="1">
      <c r="A1" s="38" t="s">
        <v>18</v>
      </c>
      <c r="B1" s="39" t="s">
        <v>21</v>
      </c>
      <c r="C1" s="111" t="s">
        <v>21</v>
      </c>
      <c r="D1" s="111" t="s">
        <v>21</v>
      </c>
      <c r="E1" s="40" t="s">
        <v>20</v>
      </c>
      <c r="F1" s="40" t="s">
        <v>558</v>
      </c>
      <c r="G1" s="79" t="s">
        <v>183</v>
      </c>
      <c r="H1" s="42" t="s">
        <v>184</v>
      </c>
      <c r="I1" s="42" t="s">
        <v>185</v>
      </c>
      <c r="J1" s="42" t="s">
        <v>186</v>
      </c>
      <c r="K1" s="42" t="s">
        <v>187</v>
      </c>
      <c r="L1" s="42" t="s">
        <v>188</v>
      </c>
      <c r="M1" s="42" t="s">
        <v>189</v>
      </c>
      <c r="N1" s="42" t="s">
        <v>190</v>
      </c>
      <c r="O1" s="42" t="s">
        <v>191</v>
      </c>
      <c r="P1" s="42" t="s">
        <v>192</v>
      </c>
      <c r="Q1" s="43" t="s">
        <v>193</v>
      </c>
      <c r="T1" s="80" t="s">
        <v>656</v>
      </c>
      <c r="U1" s="131" t="s">
        <v>1364</v>
      </c>
      <c r="V1" s="131" t="s">
        <v>1365</v>
      </c>
      <c r="W1" s="131" t="s">
        <v>1366</v>
      </c>
      <c r="X1" s="131" t="s">
        <v>1367</v>
      </c>
    </row>
    <row r="2" spans="1:24" s="17" customFormat="1" ht="12" customHeight="1">
      <c r="A2" s="18" t="s">
        <v>181</v>
      </c>
      <c r="B2" s="19" t="s">
        <v>132</v>
      </c>
      <c r="C2" s="108" t="s">
        <v>699</v>
      </c>
      <c r="D2" s="108" t="s">
        <v>703</v>
      </c>
      <c r="E2" s="20" t="s">
        <v>131</v>
      </c>
      <c r="F2" s="21">
        <f t="shared" ref="F2:F65" si="0">COUNT(G2:Q2)</f>
        <v>0</v>
      </c>
      <c r="G2" s="81"/>
      <c r="H2" s="23"/>
      <c r="I2" s="23"/>
      <c r="J2" s="23"/>
      <c r="K2" s="23"/>
      <c r="L2" s="23"/>
      <c r="M2" s="23"/>
      <c r="N2" s="23"/>
      <c r="O2" s="23"/>
      <c r="P2" s="23"/>
      <c r="Q2" s="24"/>
      <c r="R2" s="17" t="str">
        <f t="shared" ref="R2:R65" si="1">A2</f>
        <v xml:space="preserve">D08 1,0 km </v>
      </c>
      <c r="S2" s="17" t="str">
        <f t="shared" ref="S2:S65" si="2">B2</f>
        <v>Agnes Lahr</v>
      </c>
      <c r="T2" s="82"/>
      <c r="U2" s="35"/>
      <c r="V2" s="35"/>
      <c r="W2" s="35"/>
      <c r="X2" s="35"/>
    </row>
    <row r="3" spans="1:24" s="17" customFormat="1" ht="12" customHeight="1">
      <c r="A3" s="25" t="s">
        <v>181</v>
      </c>
      <c r="B3" s="26" t="s">
        <v>133</v>
      </c>
      <c r="C3" s="109" t="s">
        <v>699</v>
      </c>
      <c r="D3" s="109" t="s">
        <v>14</v>
      </c>
      <c r="E3" s="27" t="s">
        <v>131</v>
      </c>
      <c r="F3" s="28">
        <f t="shared" si="0"/>
        <v>0</v>
      </c>
      <c r="G3" s="83"/>
      <c r="H3" s="30"/>
      <c r="I3" s="30"/>
      <c r="J3" s="30"/>
      <c r="K3" s="30"/>
      <c r="L3" s="30"/>
      <c r="M3" s="30"/>
      <c r="N3" s="30"/>
      <c r="O3" s="30"/>
      <c r="P3" s="30"/>
      <c r="Q3" s="31"/>
      <c r="R3" s="17" t="str">
        <f t="shared" si="1"/>
        <v xml:space="preserve">D08 1,0 km </v>
      </c>
      <c r="S3" s="17" t="str">
        <f t="shared" si="2"/>
        <v>Agnes Persson</v>
      </c>
      <c r="T3" s="84"/>
      <c r="U3" s="35"/>
      <c r="V3" s="35"/>
      <c r="W3" s="35"/>
      <c r="X3" s="35"/>
    </row>
    <row r="4" spans="1:24" s="17" customFormat="1" ht="12" customHeight="1">
      <c r="A4" s="25" t="s">
        <v>181</v>
      </c>
      <c r="B4" s="35" t="s">
        <v>1251</v>
      </c>
      <c r="C4" s="109" t="s">
        <v>720</v>
      </c>
      <c r="D4" s="109" t="s">
        <v>1244</v>
      </c>
      <c r="E4" s="36">
        <v>8</v>
      </c>
      <c r="F4" s="28">
        <f t="shared" si="0"/>
        <v>2</v>
      </c>
      <c r="G4" s="83"/>
      <c r="H4" s="37"/>
      <c r="I4" s="37"/>
      <c r="J4" s="37">
        <v>240</v>
      </c>
      <c r="K4" s="37"/>
      <c r="L4" s="37"/>
      <c r="M4" s="37"/>
      <c r="N4" s="37"/>
      <c r="O4" s="37"/>
      <c r="P4" s="37"/>
      <c r="Q4" s="31">
        <v>182</v>
      </c>
      <c r="R4" s="17" t="str">
        <f t="shared" si="1"/>
        <v xml:space="preserve">D08 1,0 km </v>
      </c>
      <c r="S4" s="17" t="str">
        <f t="shared" si="2"/>
        <v>Alicia Lenert</v>
      </c>
      <c r="T4" s="85"/>
      <c r="U4" s="35"/>
      <c r="V4" s="35"/>
      <c r="W4" s="35"/>
      <c r="X4" s="35"/>
    </row>
    <row r="5" spans="1:24" s="17" customFormat="1" ht="12" customHeight="1">
      <c r="A5" s="25" t="s">
        <v>181</v>
      </c>
      <c r="B5" s="26" t="s">
        <v>1251</v>
      </c>
      <c r="C5" s="109" t="s">
        <v>720</v>
      </c>
      <c r="D5" s="109" t="s">
        <v>1244</v>
      </c>
      <c r="E5" s="27">
        <v>8</v>
      </c>
      <c r="F5" s="28">
        <f t="shared" si="0"/>
        <v>1</v>
      </c>
      <c r="G5" s="83"/>
      <c r="H5" s="30"/>
      <c r="I5" s="30">
        <v>234</v>
      </c>
      <c r="J5" s="30"/>
      <c r="K5" s="30"/>
      <c r="L5" s="30"/>
      <c r="M5" s="30"/>
      <c r="N5" s="30"/>
      <c r="O5" s="30"/>
      <c r="P5" s="30"/>
      <c r="Q5" s="31"/>
      <c r="R5" s="17" t="str">
        <f t="shared" si="1"/>
        <v xml:space="preserve">D08 1,0 km </v>
      </c>
      <c r="S5" s="17" t="str">
        <f t="shared" si="2"/>
        <v>Alicia Lenert</v>
      </c>
      <c r="T5" s="84"/>
      <c r="U5" s="35"/>
      <c r="V5" s="35"/>
      <c r="W5" s="35"/>
      <c r="X5" s="35"/>
    </row>
    <row r="6" spans="1:24" s="17" customFormat="1" ht="12" customHeight="1">
      <c r="A6" s="25" t="s">
        <v>181</v>
      </c>
      <c r="B6" s="26" t="s">
        <v>134</v>
      </c>
      <c r="C6" s="109" t="s">
        <v>724</v>
      </c>
      <c r="D6" s="109" t="s">
        <v>725</v>
      </c>
      <c r="E6" s="27" t="s">
        <v>130</v>
      </c>
      <c r="F6" s="28">
        <f t="shared" si="0"/>
        <v>0</v>
      </c>
      <c r="G6" s="83"/>
      <c r="H6" s="30"/>
      <c r="I6" s="30"/>
      <c r="J6" s="30"/>
      <c r="K6" s="30"/>
      <c r="L6" s="30"/>
      <c r="M6" s="30"/>
      <c r="N6" s="30"/>
      <c r="O6" s="30"/>
      <c r="P6" s="30"/>
      <c r="Q6" s="31"/>
      <c r="R6" s="17" t="str">
        <f t="shared" si="1"/>
        <v xml:space="preserve">D08 1,0 km </v>
      </c>
      <c r="S6" s="17" t="str">
        <f t="shared" si="2"/>
        <v>Alva Sundh</v>
      </c>
      <c r="T6" s="84"/>
      <c r="U6" s="35"/>
      <c r="V6" s="35"/>
      <c r="W6" s="35"/>
      <c r="X6" s="35"/>
    </row>
    <row r="7" spans="1:24" s="17" customFormat="1" ht="12" customHeight="1">
      <c r="A7" s="25" t="s">
        <v>181</v>
      </c>
      <c r="B7" s="26" t="s">
        <v>135</v>
      </c>
      <c r="C7" s="109" t="s">
        <v>778</v>
      </c>
      <c r="D7" s="109" t="s">
        <v>727</v>
      </c>
      <c r="E7" s="27" t="s">
        <v>131</v>
      </c>
      <c r="F7" s="28">
        <f t="shared" si="0"/>
        <v>1</v>
      </c>
      <c r="G7" s="83"/>
      <c r="H7" s="30"/>
      <c r="I7" s="30"/>
      <c r="J7" s="30"/>
      <c r="K7" s="30">
        <v>221</v>
      </c>
      <c r="L7" s="30"/>
      <c r="M7" s="30"/>
      <c r="N7" s="30"/>
      <c r="O7" s="30"/>
      <c r="P7" s="30"/>
      <c r="Q7" s="31"/>
      <c r="R7" s="17" t="str">
        <f t="shared" si="1"/>
        <v xml:space="preserve">D08 1,0 km </v>
      </c>
      <c r="S7" s="17" t="str">
        <f t="shared" si="2"/>
        <v>Carolina Eriksson</v>
      </c>
      <c r="T7" s="84"/>
      <c r="U7" s="35"/>
      <c r="V7" s="35"/>
      <c r="W7" s="35"/>
      <c r="X7" s="35"/>
    </row>
    <row r="8" spans="1:24" s="17" customFormat="1" ht="12" customHeight="1">
      <c r="A8" s="25" t="s">
        <v>181</v>
      </c>
      <c r="B8" s="26" t="s">
        <v>136</v>
      </c>
      <c r="C8" s="109" t="s">
        <v>786</v>
      </c>
      <c r="D8" s="109" t="s">
        <v>787</v>
      </c>
      <c r="E8" s="27" t="s">
        <v>131</v>
      </c>
      <c r="F8" s="28">
        <f t="shared" si="0"/>
        <v>1</v>
      </c>
      <c r="G8" s="83"/>
      <c r="H8" s="30"/>
      <c r="I8" s="30"/>
      <c r="J8" s="30"/>
      <c r="K8" s="30"/>
      <c r="L8" s="30"/>
      <c r="M8" s="30"/>
      <c r="N8" s="30">
        <v>219</v>
      </c>
      <c r="O8" s="30"/>
      <c r="P8" s="30"/>
      <c r="Q8" s="31"/>
      <c r="R8" s="17" t="str">
        <f t="shared" si="1"/>
        <v xml:space="preserve">D08 1,0 km </v>
      </c>
      <c r="S8" s="17" t="str">
        <f t="shared" si="2"/>
        <v>Celine Kramer</v>
      </c>
      <c r="T8" s="84"/>
      <c r="U8" s="35"/>
      <c r="V8" s="35"/>
      <c r="W8" s="35"/>
      <c r="X8" s="35"/>
    </row>
    <row r="9" spans="1:24" s="17" customFormat="1" ht="12" customHeight="1">
      <c r="A9" s="25" t="s">
        <v>181</v>
      </c>
      <c r="B9" s="26" t="s">
        <v>137</v>
      </c>
      <c r="C9" s="109" t="s">
        <v>805</v>
      </c>
      <c r="D9" s="109" t="s">
        <v>807</v>
      </c>
      <c r="E9" s="27" t="s">
        <v>131</v>
      </c>
      <c r="F9" s="28">
        <f t="shared" si="0"/>
        <v>6</v>
      </c>
      <c r="G9" s="83"/>
      <c r="H9" s="30"/>
      <c r="I9" s="30"/>
      <c r="J9" s="30">
        <v>251</v>
      </c>
      <c r="K9" s="30"/>
      <c r="L9" s="30">
        <v>262</v>
      </c>
      <c r="M9" s="30"/>
      <c r="N9" s="30">
        <v>237</v>
      </c>
      <c r="O9" s="30">
        <v>258</v>
      </c>
      <c r="P9" s="30">
        <v>233</v>
      </c>
      <c r="Q9" s="31">
        <v>194</v>
      </c>
      <c r="R9" s="17" t="str">
        <f t="shared" si="1"/>
        <v xml:space="preserve">D08 1,0 km </v>
      </c>
      <c r="S9" s="17" t="str">
        <f t="shared" si="2"/>
        <v>Ebba Liinanki</v>
      </c>
      <c r="T9" s="84"/>
      <c r="U9" s="35"/>
      <c r="V9" s="35"/>
      <c r="W9" s="35"/>
      <c r="X9" s="35"/>
    </row>
    <row r="10" spans="1:24" s="17" customFormat="1" ht="12" customHeight="1">
      <c r="A10" s="25" t="s">
        <v>181</v>
      </c>
      <c r="B10" s="26" t="s">
        <v>595</v>
      </c>
      <c r="C10" s="109" t="s">
        <v>805</v>
      </c>
      <c r="D10" s="109" t="s">
        <v>809</v>
      </c>
      <c r="E10" s="27">
        <v>7</v>
      </c>
      <c r="F10" s="28">
        <f t="shared" si="0"/>
        <v>7</v>
      </c>
      <c r="G10" s="83">
        <v>234</v>
      </c>
      <c r="H10" s="30">
        <v>239</v>
      </c>
      <c r="I10" s="30"/>
      <c r="J10" s="30">
        <v>259</v>
      </c>
      <c r="K10" s="30">
        <v>236</v>
      </c>
      <c r="L10" s="30"/>
      <c r="M10" s="30">
        <v>249</v>
      </c>
      <c r="N10" s="30"/>
      <c r="O10" s="30">
        <v>259</v>
      </c>
      <c r="P10" s="30"/>
      <c r="Q10" s="31">
        <v>190</v>
      </c>
      <c r="R10" s="17" t="str">
        <f t="shared" si="1"/>
        <v xml:space="preserve">D08 1,0 km </v>
      </c>
      <c r="S10" s="17" t="str">
        <f t="shared" si="2"/>
        <v>Ebba Sundqvist</v>
      </c>
      <c r="T10" s="84"/>
      <c r="U10" s="35"/>
      <c r="V10" s="35"/>
      <c r="W10" s="35"/>
      <c r="X10" s="35"/>
    </row>
    <row r="11" spans="1:24" s="17" customFormat="1" ht="12" customHeight="1">
      <c r="A11" s="25" t="s">
        <v>181</v>
      </c>
      <c r="B11" s="26" t="s">
        <v>138</v>
      </c>
      <c r="C11" s="109" t="s">
        <v>816</v>
      </c>
      <c r="D11" s="109" t="s">
        <v>742</v>
      </c>
      <c r="E11" s="27" t="s">
        <v>131</v>
      </c>
      <c r="F11" s="28">
        <f t="shared" si="0"/>
        <v>3</v>
      </c>
      <c r="G11" s="83">
        <v>264</v>
      </c>
      <c r="H11" s="30">
        <v>270</v>
      </c>
      <c r="I11" s="30"/>
      <c r="J11" s="30">
        <v>270</v>
      </c>
      <c r="K11" s="30"/>
      <c r="L11" s="30"/>
      <c r="M11" s="30"/>
      <c r="N11" s="30"/>
      <c r="O11" s="30"/>
      <c r="P11" s="30"/>
      <c r="Q11" s="31"/>
      <c r="R11" s="17" t="str">
        <f t="shared" si="1"/>
        <v xml:space="preserve">D08 1,0 km </v>
      </c>
      <c r="S11" s="17" t="str">
        <f t="shared" si="2"/>
        <v>Elin Jansson</v>
      </c>
      <c r="T11" s="84"/>
      <c r="U11" s="35"/>
      <c r="V11" s="35"/>
      <c r="W11" s="35"/>
      <c r="X11" s="35"/>
    </row>
    <row r="12" spans="1:24" s="17" customFormat="1" ht="12" customHeight="1">
      <c r="A12" s="25" t="s">
        <v>181</v>
      </c>
      <c r="B12" s="26" t="s">
        <v>69</v>
      </c>
      <c r="C12" s="109" t="s">
        <v>816</v>
      </c>
      <c r="D12" s="109" t="s">
        <v>794</v>
      </c>
      <c r="E12" s="27" t="s">
        <v>130</v>
      </c>
      <c r="F12" s="28">
        <f t="shared" si="0"/>
        <v>0</v>
      </c>
      <c r="G12" s="83"/>
      <c r="H12" s="30"/>
      <c r="I12" s="30"/>
      <c r="J12" s="30"/>
      <c r="K12" s="30"/>
      <c r="L12" s="30"/>
      <c r="M12" s="30"/>
      <c r="N12" s="30"/>
      <c r="O12" s="30"/>
      <c r="P12" s="30"/>
      <c r="Q12" s="31"/>
      <c r="R12" s="17" t="str">
        <f t="shared" si="1"/>
        <v xml:space="preserve">D08 1,0 km </v>
      </c>
      <c r="S12" s="17" t="str">
        <f t="shared" si="2"/>
        <v>Elin Nordgren</v>
      </c>
      <c r="T12" s="84"/>
      <c r="U12" s="35"/>
      <c r="V12" s="35"/>
      <c r="W12" s="35"/>
      <c r="X12" s="35"/>
    </row>
    <row r="13" spans="1:24" s="17" customFormat="1" ht="12" customHeight="1">
      <c r="A13" s="25" t="s">
        <v>181</v>
      </c>
      <c r="B13" s="26" t="s">
        <v>139</v>
      </c>
      <c r="C13" s="109" t="s">
        <v>822</v>
      </c>
      <c r="D13" s="109" t="s">
        <v>823</v>
      </c>
      <c r="E13" s="27" t="s">
        <v>130</v>
      </c>
      <c r="F13" s="28">
        <f t="shared" si="0"/>
        <v>0</v>
      </c>
      <c r="G13" s="83"/>
      <c r="H13" s="30"/>
      <c r="I13" s="30"/>
      <c r="J13" s="30"/>
      <c r="K13" s="30"/>
      <c r="L13" s="30"/>
      <c r="M13" s="30"/>
      <c r="N13" s="30"/>
      <c r="O13" s="30"/>
      <c r="P13" s="30"/>
      <c r="Q13" s="31"/>
      <c r="R13" s="17" t="str">
        <f t="shared" si="1"/>
        <v xml:space="preserve">D08 1,0 km </v>
      </c>
      <c r="S13" s="17" t="str">
        <f t="shared" si="2"/>
        <v>Elina Kangas</v>
      </c>
      <c r="T13" s="84"/>
      <c r="U13" s="35"/>
      <c r="V13" s="35"/>
      <c r="W13" s="35"/>
      <c r="X13" s="35"/>
    </row>
    <row r="14" spans="1:24" s="17" customFormat="1" ht="12" customHeight="1">
      <c r="A14" s="25" t="s">
        <v>181</v>
      </c>
      <c r="B14" s="26" t="s">
        <v>140</v>
      </c>
      <c r="C14" s="109" t="s">
        <v>831</v>
      </c>
      <c r="D14" s="109" t="s">
        <v>781</v>
      </c>
      <c r="E14" s="27" t="s">
        <v>130</v>
      </c>
      <c r="F14" s="28">
        <f t="shared" si="0"/>
        <v>9</v>
      </c>
      <c r="G14" s="83">
        <v>222</v>
      </c>
      <c r="H14" s="30">
        <v>218</v>
      </c>
      <c r="I14" s="30">
        <v>263</v>
      </c>
      <c r="J14" s="30">
        <v>244</v>
      </c>
      <c r="K14" s="30"/>
      <c r="L14" s="30">
        <v>230</v>
      </c>
      <c r="M14" s="30"/>
      <c r="N14" s="30">
        <v>242</v>
      </c>
      <c r="O14" s="30">
        <v>264</v>
      </c>
      <c r="P14" s="30">
        <v>232</v>
      </c>
      <c r="Q14" s="31">
        <v>181</v>
      </c>
      <c r="R14" s="17" t="str">
        <f t="shared" si="1"/>
        <v xml:space="preserve">D08 1,0 km </v>
      </c>
      <c r="S14" s="17" t="str">
        <f t="shared" si="2"/>
        <v>Ella Eklöv</v>
      </c>
      <c r="T14" s="84"/>
      <c r="U14" s="35"/>
      <c r="V14" s="35"/>
      <c r="W14" s="35"/>
      <c r="X14" s="35"/>
    </row>
    <row r="15" spans="1:24" s="17" customFormat="1" ht="12" customHeight="1">
      <c r="A15" s="25" t="s">
        <v>181</v>
      </c>
      <c r="B15" s="35" t="s">
        <v>141</v>
      </c>
      <c r="C15" s="109" t="s">
        <v>831</v>
      </c>
      <c r="D15" s="109" t="s">
        <v>702</v>
      </c>
      <c r="E15" s="36" t="s">
        <v>130</v>
      </c>
      <c r="F15" s="28">
        <f t="shared" si="0"/>
        <v>7</v>
      </c>
      <c r="G15" s="83">
        <v>271</v>
      </c>
      <c r="H15" s="37">
        <v>249</v>
      </c>
      <c r="I15" s="37"/>
      <c r="J15" s="37">
        <v>282</v>
      </c>
      <c r="K15" s="37"/>
      <c r="L15" s="37">
        <v>238</v>
      </c>
      <c r="M15" s="37">
        <v>238</v>
      </c>
      <c r="N15" s="37"/>
      <c r="O15" s="37">
        <v>252</v>
      </c>
      <c r="P15" s="37">
        <v>227</v>
      </c>
      <c r="Q15" s="31"/>
      <c r="R15" s="17" t="str">
        <f t="shared" si="1"/>
        <v xml:space="preserve">D08 1,0 km </v>
      </c>
      <c r="S15" s="17" t="str">
        <f t="shared" si="2"/>
        <v>Ella Miram</v>
      </c>
      <c r="T15" s="85"/>
      <c r="U15" s="35"/>
      <c r="V15" s="35"/>
      <c r="W15" s="35"/>
      <c r="X15" s="35"/>
    </row>
    <row r="16" spans="1:24" s="17" customFormat="1" ht="12" customHeight="1">
      <c r="A16" s="25" t="s">
        <v>181</v>
      </c>
      <c r="B16" s="26" t="s">
        <v>142</v>
      </c>
      <c r="C16" s="109" t="s">
        <v>831</v>
      </c>
      <c r="D16" s="109" t="s">
        <v>832</v>
      </c>
      <c r="E16" s="27" t="s">
        <v>131</v>
      </c>
      <c r="F16" s="28">
        <f t="shared" si="0"/>
        <v>0</v>
      </c>
      <c r="G16" s="83"/>
      <c r="H16" s="30"/>
      <c r="I16" s="30"/>
      <c r="J16" s="30"/>
      <c r="K16" s="30"/>
      <c r="L16" s="30"/>
      <c r="M16" s="30"/>
      <c r="N16" s="30"/>
      <c r="O16" s="30"/>
      <c r="P16" s="30"/>
      <c r="Q16" s="31"/>
      <c r="R16" s="17" t="str">
        <f t="shared" si="1"/>
        <v xml:space="preserve">D08 1,0 km </v>
      </c>
      <c r="S16" s="17" t="str">
        <f t="shared" si="2"/>
        <v>Ella Värestam</v>
      </c>
      <c r="T16" s="84"/>
      <c r="U16" s="35"/>
      <c r="V16" s="35"/>
      <c r="W16" s="35"/>
      <c r="X16" s="35"/>
    </row>
    <row r="17" spans="1:24" s="17" customFormat="1" ht="12" customHeight="1">
      <c r="A17" s="25" t="s">
        <v>181</v>
      </c>
      <c r="B17" s="26" t="s">
        <v>143</v>
      </c>
      <c r="C17" s="109" t="s">
        <v>833</v>
      </c>
      <c r="D17" s="109" t="s">
        <v>834</v>
      </c>
      <c r="E17" s="27" t="s">
        <v>131</v>
      </c>
      <c r="F17" s="28">
        <f t="shared" si="0"/>
        <v>0</v>
      </c>
      <c r="G17" s="83"/>
      <c r="H17" s="30"/>
      <c r="I17" s="30"/>
      <c r="J17" s="30"/>
      <c r="K17" s="30"/>
      <c r="L17" s="30"/>
      <c r="M17" s="30"/>
      <c r="N17" s="30"/>
      <c r="O17" s="30"/>
      <c r="P17" s="30"/>
      <c r="Q17" s="31"/>
      <c r="R17" s="17" t="str">
        <f t="shared" si="1"/>
        <v xml:space="preserve">D08 1,0 km </v>
      </c>
      <c r="S17" s="17" t="str">
        <f t="shared" si="2"/>
        <v>Ellen Byrén</v>
      </c>
      <c r="T17" s="84"/>
      <c r="U17" s="35"/>
      <c r="V17" s="35"/>
      <c r="W17" s="35"/>
      <c r="X17" s="35"/>
    </row>
    <row r="18" spans="1:24" s="17" customFormat="1" ht="12" customHeight="1">
      <c r="A18" s="25" t="s">
        <v>181</v>
      </c>
      <c r="B18" s="26" t="s">
        <v>144</v>
      </c>
      <c r="C18" s="109" t="s">
        <v>835</v>
      </c>
      <c r="D18" s="109" t="s">
        <v>14</v>
      </c>
      <c r="E18" s="27" t="s">
        <v>131</v>
      </c>
      <c r="F18" s="28">
        <f t="shared" si="0"/>
        <v>0</v>
      </c>
      <c r="G18" s="83"/>
      <c r="H18" s="30"/>
      <c r="I18" s="30"/>
      <c r="J18" s="30"/>
      <c r="K18" s="30"/>
      <c r="L18" s="30"/>
      <c r="M18" s="30"/>
      <c r="N18" s="30"/>
      <c r="O18" s="30"/>
      <c r="P18" s="30"/>
      <c r="Q18" s="31"/>
      <c r="R18" s="17" t="str">
        <f t="shared" si="1"/>
        <v xml:space="preserve">D08 1,0 km </v>
      </c>
      <c r="S18" s="17" t="str">
        <f t="shared" si="2"/>
        <v>Elsa Persson</v>
      </c>
      <c r="T18" s="84"/>
      <c r="U18" s="35"/>
      <c r="V18" s="35"/>
      <c r="W18" s="35"/>
      <c r="X18" s="35"/>
    </row>
    <row r="19" spans="1:24" s="17" customFormat="1" ht="12" customHeight="1">
      <c r="A19" s="25" t="s">
        <v>181</v>
      </c>
      <c r="B19" s="26" t="s">
        <v>145</v>
      </c>
      <c r="C19" s="109" t="s">
        <v>836</v>
      </c>
      <c r="D19" s="109" t="s">
        <v>707</v>
      </c>
      <c r="E19" s="27" t="s">
        <v>130</v>
      </c>
      <c r="F19" s="28">
        <f t="shared" si="0"/>
        <v>0</v>
      </c>
      <c r="G19" s="83"/>
      <c r="H19" s="30"/>
      <c r="I19" s="30"/>
      <c r="J19" s="30"/>
      <c r="K19" s="30"/>
      <c r="L19" s="30"/>
      <c r="M19" s="30"/>
      <c r="N19" s="30"/>
      <c r="O19" s="30"/>
      <c r="P19" s="30"/>
      <c r="Q19" s="31"/>
      <c r="R19" s="17" t="str">
        <f t="shared" si="1"/>
        <v xml:space="preserve">D08 1,0 km </v>
      </c>
      <c r="S19" s="17" t="str">
        <f t="shared" si="2"/>
        <v>Elvira Fahlen</v>
      </c>
      <c r="T19" s="84"/>
      <c r="U19" s="35"/>
      <c r="V19" s="35"/>
      <c r="W19" s="35"/>
      <c r="X19" s="35"/>
    </row>
    <row r="20" spans="1:24" s="17" customFormat="1" ht="12" customHeight="1">
      <c r="A20" s="25" t="s">
        <v>181</v>
      </c>
      <c r="B20" s="26" t="s">
        <v>146</v>
      </c>
      <c r="C20" s="109" t="s">
        <v>836</v>
      </c>
      <c r="D20" s="109" t="s">
        <v>760</v>
      </c>
      <c r="E20" s="27" t="s">
        <v>100</v>
      </c>
      <c r="F20" s="28">
        <f t="shared" si="0"/>
        <v>0</v>
      </c>
      <c r="G20" s="83"/>
      <c r="H20" s="30"/>
      <c r="I20" s="30"/>
      <c r="J20" s="30"/>
      <c r="K20" s="30"/>
      <c r="L20" s="30"/>
      <c r="M20" s="30"/>
      <c r="N20" s="30"/>
      <c r="O20" s="30"/>
      <c r="P20" s="30"/>
      <c r="Q20" s="31"/>
      <c r="R20" s="17" t="str">
        <f t="shared" si="1"/>
        <v xml:space="preserve">D08 1,0 km </v>
      </c>
      <c r="S20" s="17" t="str">
        <f t="shared" si="2"/>
        <v>Elvira Larsson</v>
      </c>
      <c r="T20" s="84"/>
      <c r="U20" s="35"/>
      <c r="V20" s="35"/>
      <c r="W20" s="35"/>
      <c r="X20" s="35"/>
    </row>
    <row r="21" spans="1:24" s="17" customFormat="1" ht="12" customHeight="1">
      <c r="A21" s="25" t="s">
        <v>181</v>
      </c>
      <c r="B21" s="26" t="s">
        <v>147</v>
      </c>
      <c r="C21" s="109" t="s">
        <v>836</v>
      </c>
      <c r="D21" s="109" t="s">
        <v>837</v>
      </c>
      <c r="E21" s="27" t="s">
        <v>130</v>
      </c>
      <c r="F21" s="28">
        <f t="shared" si="0"/>
        <v>1</v>
      </c>
      <c r="G21" s="83">
        <v>205</v>
      </c>
      <c r="H21" s="30"/>
      <c r="I21" s="30"/>
      <c r="J21" s="30"/>
      <c r="K21" s="30"/>
      <c r="L21" s="30"/>
      <c r="M21" s="30"/>
      <c r="N21" s="30"/>
      <c r="O21" s="30"/>
      <c r="P21" s="30"/>
      <c r="Q21" s="31"/>
      <c r="R21" s="17" t="str">
        <f t="shared" si="1"/>
        <v xml:space="preserve">D08 1,0 km </v>
      </c>
      <c r="S21" s="17" t="str">
        <f t="shared" si="2"/>
        <v>Elvira Qvistberg</v>
      </c>
      <c r="T21" s="84"/>
      <c r="U21" s="35"/>
      <c r="V21" s="35"/>
      <c r="W21" s="35"/>
      <c r="X21" s="35"/>
    </row>
    <row r="22" spans="1:24" s="17" customFormat="1" ht="12" customHeight="1">
      <c r="A22" s="25" t="s">
        <v>181</v>
      </c>
      <c r="B22" s="26" t="s">
        <v>1250</v>
      </c>
      <c r="C22" s="109" t="s">
        <v>842</v>
      </c>
      <c r="D22" s="109" t="s">
        <v>794</v>
      </c>
      <c r="E22" s="27">
        <v>7</v>
      </c>
      <c r="F22" s="28">
        <f t="shared" si="0"/>
        <v>3</v>
      </c>
      <c r="G22" s="83"/>
      <c r="H22" s="30"/>
      <c r="I22" s="30">
        <v>245</v>
      </c>
      <c r="J22" s="30">
        <v>265</v>
      </c>
      <c r="K22" s="30"/>
      <c r="L22" s="30"/>
      <c r="M22" s="30"/>
      <c r="N22" s="30"/>
      <c r="O22" s="30"/>
      <c r="P22" s="30">
        <v>229</v>
      </c>
      <c r="Q22" s="31"/>
      <c r="R22" s="17" t="str">
        <f t="shared" si="1"/>
        <v xml:space="preserve">D08 1,0 km </v>
      </c>
      <c r="S22" s="17" t="str">
        <f t="shared" si="2"/>
        <v>Emilia Nordgren</v>
      </c>
      <c r="T22" s="84"/>
      <c r="U22" s="35"/>
      <c r="V22" s="35"/>
      <c r="W22" s="35"/>
      <c r="X22" s="35"/>
    </row>
    <row r="23" spans="1:24" s="17" customFormat="1" ht="12" customHeight="1">
      <c r="A23" s="25" t="s">
        <v>181</v>
      </c>
      <c r="B23" s="26" t="s">
        <v>148</v>
      </c>
      <c r="C23" s="109" t="s">
        <v>842</v>
      </c>
      <c r="D23" s="109" t="s">
        <v>775</v>
      </c>
      <c r="E23" s="27" t="s">
        <v>130</v>
      </c>
      <c r="F23" s="28">
        <f t="shared" si="0"/>
        <v>5</v>
      </c>
      <c r="G23" s="83">
        <v>260</v>
      </c>
      <c r="H23" s="30">
        <v>263</v>
      </c>
      <c r="I23" s="30">
        <v>258</v>
      </c>
      <c r="J23" s="30"/>
      <c r="K23" s="30"/>
      <c r="L23" s="30">
        <v>236</v>
      </c>
      <c r="M23" s="30">
        <v>205</v>
      </c>
      <c r="N23" s="30"/>
      <c r="O23" s="30"/>
      <c r="P23" s="30"/>
      <c r="Q23" s="31"/>
      <c r="R23" s="17" t="str">
        <f t="shared" si="1"/>
        <v xml:space="preserve">D08 1,0 km </v>
      </c>
      <c r="S23" s="17" t="str">
        <f t="shared" si="2"/>
        <v>Emilia Norgren</v>
      </c>
      <c r="T23" s="84"/>
      <c r="U23" s="35"/>
      <c r="V23" s="35"/>
      <c r="W23" s="35"/>
      <c r="X23" s="35"/>
    </row>
    <row r="24" spans="1:24" s="17" customFormat="1" ht="12" customHeight="1">
      <c r="A24" s="25" t="s">
        <v>181</v>
      </c>
      <c r="B24" s="26" t="s">
        <v>586</v>
      </c>
      <c r="C24" s="109" t="s">
        <v>843</v>
      </c>
      <c r="D24" s="109" t="s">
        <v>845</v>
      </c>
      <c r="E24" s="27">
        <v>8</v>
      </c>
      <c r="F24" s="28">
        <f t="shared" si="0"/>
        <v>6</v>
      </c>
      <c r="G24" s="83">
        <v>201</v>
      </c>
      <c r="H24" s="30"/>
      <c r="I24" s="30"/>
      <c r="J24" s="30"/>
      <c r="K24" s="30">
        <v>202</v>
      </c>
      <c r="L24" s="30">
        <v>219</v>
      </c>
      <c r="M24" s="30">
        <v>206</v>
      </c>
      <c r="N24" s="30">
        <v>203</v>
      </c>
      <c r="O24" s="30">
        <v>217</v>
      </c>
      <c r="P24" s="30"/>
      <c r="Q24" s="31"/>
      <c r="R24" s="17" t="str">
        <f t="shared" si="1"/>
        <v xml:space="preserve">D08 1,0 km </v>
      </c>
      <c r="S24" s="17" t="str">
        <f t="shared" si="2"/>
        <v>Emma Nordqvist</v>
      </c>
      <c r="T24" s="84"/>
      <c r="U24" s="35"/>
      <c r="V24" s="35"/>
      <c r="W24" s="35"/>
      <c r="X24" s="35"/>
    </row>
    <row r="25" spans="1:24" s="17" customFormat="1" ht="12" customHeight="1">
      <c r="A25" s="25" t="s">
        <v>181</v>
      </c>
      <c r="B25" s="26" t="s">
        <v>72</v>
      </c>
      <c r="C25" s="109" t="s">
        <v>843</v>
      </c>
      <c r="D25" s="109" t="s">
        <v>1075</v>
      </c>
      <c r="E25" s="27">
        <v>10</v>
      </c>
      <c r="F25" s="28">
        <f t="shared" si="0"/>
        <v>1</v>
      </c>
      <c r="G25" s="83"/>
      <c r="H25" s="30">
        <v>300</v>
      </c>
      <c r="I25" s="30"/>
      <c r="J25" s="30"/>
      <c r="K25" s="30"/>
      <c r="L25" s="30"/>
      <c r="M25" s="30"/>
      <c r="N25" s="30"/>
      <c r="O25" s="30"/>
      <c r="P25" s="30"/>
      <c r="Q25" s="31"/>
      <c r="R25" s="17" t="str">
        <f t="shared" si="1"/>
        <v xml:space="preserve">D08 1,0 km </v>
      </c>
      <c r="S25" s="17" t="str">
        <f t="shared" si="2"/>
        <v>Emma Nyberg</v>
      </c>
      <c r="T25" s="84"/>
      <c r="U25" s="35"/>
      <c r="V25" s="35"/>
      <c r="W25" s="35"/>
      <c r="X25" s="35"/>
    </row>
    <row r="26" spans="1:24" s="17" customFormat="1" ht="12" customHeight="1">
      <c r="A26" s="25" t="s">
        <v>181</v>
      </c>
      <c r="B26" s="26" t="s">
        <v>149</v>
      </c>
      <c r="C26" s="109" t="s">
        <v>859</v>
      </c>
      <c r="D26" s="109" t="s">
        <v>861</v>
      </c>
      <c r="E26" s="27" t="s">
        <v>100</v>
      </c>
      <c r="F26" s="28">
        <f t="shared" si="0"/>
        <v>0</v>
      </c>
      <c r="G26" s="83"/>
      <c r="H26" s="30"/>
      <c r="I26" s="30"/>
      <c r="J26" s="30"/>
      <c r="K26" s="30"/>
      <c r="L26" s="30"/>
      <c r="M26" s="30"/>
      <c r="N26" s="30"/>
      <c r="O26" s="30"/>
      <c r="P26" s="30"/>
      <c r="Q26" s="31"/>
      <c r="R26" s="17" t="str">
        <f t="shared" si="1"/>
        <v xml:space="preserve">D08 1,0 km </v>
      </c>
      <c r="S26" s="17" t="str">
        <f t="shared" si="2"/>
        <v>Fanny Viktorsson</v>
      </c>
      <c r="T26" s="84"/>
      <c r="U26" s="35"/>
      <c r="V26" s="35"/>
      <c r="W26" s="35"/>
      <c r="X26" s="35"/>
    </row>
    <row r="27" spans="1:24" s="17" customFormat="1" ht="12" customHeight="1">
      <c r="A27" s="25" t="s">
        <v>181</v>
      </c>
      <c r="B27" s="26" t="s">
        <v>150</v>
      </c>
      <c r="C27" s="109" t="s">
        <v>866</v>
      </c>
      <c r="D27" s="109" t="s">
        <v>867</v>
      </c>
      <c r="E27" s="27" t="s">
        <v>130</v>
      </c>
      <c r="F27" s="28">
        <f t="shared" si="0"/>
        <v>4</v>
      </c>
      <c r="G27" s="83">
        <v>212</v>
      </c>
      <c r="H27" s="30"/>
      <c r="I27" s="30">
        <v>269</v>
      </c>
      <c r="J27" s="30">
        <v>272</v>
      </c>
      <c r="K27" s="30"/>
      <c r="L27" s="30"/>
      <c r="M27" s="30"/>
      <c r="N27" s="30"/>
      <c r="O27" s="30"/>
      <c r="P27" s="30">
        <v>230</v>
      </c>
      <c r="Q27" s="31"/>
      <c r="R27" s="17" t="str">
        <f t="shared" si="1"/>
        <v xml:space="preserve">D08 1,0 km </v>
      </c>
      <c r="S27" s="17" t="str">
        <f t="shared" si="2"/>
        <v>Filippa Möllberg</v>
      </c>
      <c r="T27" s="84"/>
      <c r="U27" s="35"/>
      <c r="V27" s="35"/>
      <c r="W27" s="35"/>
      <c r="X27" s="35"/>
    </row>
    <row r="28" spans="1:24" s="17" customFormat="1" ht="12" customHeight="1">
      <c r="A28" s="25" t="s">
        <v>181</v>
      </c>
      <c r="B28" s="26" t="s">
        <v>151</v>
      </c>
      <c r="C28" s="109" t="s">
        <v>871</v>
      </c>
      <c r="D28" s="109" t="s">
        <v>872</v>
      </c>
      <c r="E28" s="27" t="s">
        <v>130</v>
      </c>
      <c r="F28" s="28">
        <f t="shared" si="0"/>
        <v>10</v>
      </c>
      <c r="G28" s="83">
        <v>284</v>
      </c>
      <c r="H28" s="30">
        <v>276</v>
      </c>
      <c r="I28" s="30">
        <v>250</v>
      </c>
      <c r="J28" s="30">
        <v>212</v>
      </c>
      <c r="K28" s="30"/>
      <c r="L28" s="30">
        <v>206</v>
      </c>
      <c r="M28" s="30">
        <v>225</v>
      </c>
      <c r="N28" s="30">
        <v>220</v>
      </c>
      <c r="O28" s="30">
        <v>215</v>
      </c>
      <c r="P28" s="30">
        <v>226</v>
      </c>
      <c r="Q28" s="31">
        <v>168</v>
      </c>
      <c r="R28" s="17" t="str">
        <f t="shared" si="1"/>
        <v xml:space="preserve">D08 1,0 km </v>
      </c>
      <c r="S28" s="17" t="str">
        <f t="shared" si="2"/>
        <v>Freja Magnusson</v>
      </c>
      <c r="T28" s="84"/>
      <c r="U28" s="35"/>
      <c r="V28" s="35"/>
      <c r="W28" s="35"/>
      <c r="X28" s="35"/>
    </row>
    <row r="29" spans="1:24" s="17" customFormat="1" ht="12" customHeight="1">
      <c r="A29" s="25" t="s">
        <v>181</v>
      </c>
      <c r="B29" s="26" t="s">
        <v>152</v>
      </c>
      <c r="C29" s="109" t="s">
        <v>887</v>
      </c>
      <c r="D29" s="109" t="s">
        <v>888</v>
      </c>
      <c r="E29" s="27" t="s">
        <v>130</v>
      </c>
      <c r="F29" s="28">
        <f t="shared" si="0"/>
        <v>0</v>
      </c>
      <c r="G29" s="83"/>
      <c r="H29" s="30"/>
      <c r="I29" s="30"/>
      <c r="J29" s="30"/>
      <c r="K29" s="30"/>
      <c r="L29" s="30"/>
      <c r="M29" s="30"/>
      <c r="N29" s="30"/>
      <c r="O29" s="30"/>
      <c r="P29" s="30"/>
      <c r="Q29" s="31"/>
      <c r="R29" s="17" t="str">
        <f t="shared" si="1"/>
        <v xml:space="preserve">D08 1,0 km </v>
      </c>
      <c r="S29" s="17" t="str">
        <f t="shared" si="2"/>
        <v>Hedda Anulf</v>
      </c>
      <c r="T29" s="84"/>
      <c r="U29" s="35"/>
      <c r="V29" s="35"/>
      <c r="W29" s="35"/>
      <c r="X29" s="35"/>
    </row>
    <row r="30" spans="1:24" s="17" customFormat="1" ht="12" customHeight="1">
      <c r="A30" s="25" t="s">
        <v>181</v>
      </c>
      <c r="B30" s="26" t="s">
        <v>153</v>
      </c>
      <c r="C30" s="109" t="s">
        <v>902</v>
      </c>
      <c r="D30" s="109" t="s">
        <v>906</v>
      </c>
      <c r="E30" s="27" t="s">
        <v>130</v>
      </c>
      <c r="F30" s="28">
        <f t="shared" si="0"/>
        <v>0</v>
      </c>
      <c r="G30" s="83"/>
      <c r="H30" s="30"/>
      <c r="I30" s="30"/>
      <c r="J30" s="30"/>
      <c r="K30" s="30"/>
      <c r="L30" s="30"/>
      <c r="M30" s="30"/>
      <c r="N30" s="30"/>
      <c r="O30" s="30"/>
      <c r="P30" s="30"/>
      <c r="Q30" s="31"/>
      <c r="R30" s="17" t="str">
        <f t="shared" si="1"/>
        <v xml:space="preserve">D08 1,0 km </v>
      </c>
      <c r="S30" s="17" t="str">
        <f t="shared" si="2"/>
        <v>Ida Svensson</v>
      </c>
      <c r="T30" s="84"/>
      <c r="U30" s="35"/>
      <c r="V30" s="35"/>
      <c r="W30" s="35"/>
      <c r="X30" s="35"/>
    </row>
    <row r="31" spans="1:24" s="17" customFormat="1" ht="12" customHeight="1">
      <c r="A31" s="25" t="s">
        <v>181</v>
      </c>
      <c r="B31" s="26" t="s">
        <v>154</v>
      </c>
      <c r="C31" s="109" t="s">
        <v>902</v>
      </c>
      <c r="D31" s="109" t="s">
        <v>907</v>
      </c>
      <c r="E31" s="27" t="s">
        <v>130</v>
      </c>
      <c r="F31" s="28">
        <f t="shared" si="0"/>
        <v>8</v>
      </c>
      <c r="G31" s="83"/>
      <c r="H31" s="30"/>
      <c r="I31" s="30">
        <v>232</v>
      </c>
      <c r="J31" s="30">
        <v>245</v>
      </c>
      <c r="K31" s="30">
        <v>218</v>
      </c>
      <c r="L31" s="30">
        <v>254</v>
      </c>
      <c r="M31" s="30">
        <v>232</v>
      </c>
      <c r="N31" s="30"/>
      <c r="O31" s="30">
        <v>245</v>
      </c>
      <c r="P31" s="30">
        <v>222</v>
      </c>
      <c r="Q31" s="31">
        <v>180</v>
      </c>
      <c r="R31" s="17" t="str">
        <f t="shared" si="1"/>
        <v xml:space="preserve">D08 1,0 km </v>
      </c>
      <c r="S31" s="17" t="str">
        <f t="shared" si="2"/>
        <v>Ida Westholm</v>
      </c>
      <c r="T31" s="84"/>
      <c r="U31" s="35"/>
      <c r="V31" s="35"/>
      <c r="W31" s="35"/>
      <c r="X31" s="35"/>
    </row>
    <row r="32" spans="1:24" s="17" customFormat="1" ht="12" customHeight="1">
      <c r="A32" s="25" t="s">
        <v>181</v>
      </c>
      <c r="B32" s="26" t="s">
        <v>155</v>
      </c>
      <c r="C32" s="109" t="s">
        <v>935</v>
      </c>
      <c r="D32" s="109" t="s">
        <v>936</v>
      </c>
      <c r="E32" s="27" t="s">
        <v>131</v>
      </c>
      <c r="F32" s="28">
        <f t="shared" si="0"/>
        <v>1</v>
      </c>
      <c r="G32" s="83">
        <v>249</v>
      </c>
      <c r="H32" s="30"/>
      <c r="I32" s="30"/>
      <c r="J32" s="30"/>
      <c r="K32" s="30"/>
      <c r="L32" s="30"/>
      <c r="M32" s="30"/>
      <c r="N32" s="30"/>
      <c r="O32" s="30"/>
      <c r="P32" s="30"/>
      <c r="Q32" s="31"/>
      <c r="R32" s="17" t="str">
        <f t="shared" si="1"/>
        <v xml:space="preserve">D08 1,0 km </v>
      </c>
      <c r="S32" s="17" t="str">
        <f t="shared" si="2"/>
        <v>Johanna Angelin</v>
      </c>
      <c r="T32" s="84"/>
      <c r="U32" s="35"/>
      <c r="V32" s="35"/>
      <c r="W32" s="35"/>
      <c r="X32" s="35"/>
    </row>
    <row r="33" spans="1:24" s="17" customFormat="1" ht="12" customHeight="1">
      <c r="A33" s="25" t="s">
        <v>181</v>
      </c>
      <c r="B33" s="26" t="s">
        <v>156</v>
      </c>
      <c r="C33" s="109" t="s">
        <v>946</v>
      </c>
      <c r="D33" s="109" t="s">
        <v>730</v>
      </c>
      <c r="E33" s="27" t="s">
        <v>131</v>
      </c>
      <c r="F33" s="28">
        <f t="shared" si="0"/>
        <v>7</v>
      </c>
      <c r="G33" s="83">
        <v>211</v>
      </c>
      <c r="H33" s="30">
        <v>224</v>
      </c>
      <c r="I33" s="30">
        <v>231</v>
      </c>
      <c r="J33" s="30"/>
      <c r="K33" s="30">
        <v>224</v>
      </c>
      <c r="L33" s="30"/>
      <c r="M33" s="30"/>
      <c r="N33" s="30"/>
      <c r="O33" s="30">
        <v>213</v>
      </c>
      <c r="P33" s="30">
        <v>225</v>
      </c>
      <c r="Q33" s="31">
        <v>165</v>
      </c>
      <c r="R33" s="17" t="str">
        <f t="shared" si="1"/>
        <v xml:space="preserve">D08 1,0 km </v>
      </c>
      <c r="S33" s="17" t="str">
        <f t="shared" si="2"/>
        <v>Julia Böjer</v>
      </c>
      <c r="T33" s="84"/>
      <c r="U33" s="35"/>
      <c r="V33" s="35"/>
      <c r="W33" s="35"/>
      <c r="X33" s="35"/>
    </row>
    <row r="34" spans="1:24" s="17" customFormat="1" ht="12" customHeight="1">
      <c r="A34" s="25" t="s">
        <v>181</v>
      </c>
      <c r="B34" s="26" t="s">
        <v>157</v>
      </c>
      <c r="C34" s="109" t="s">
        <v>946</v>
      </c>
      <c r="D34" s="109" t="s">
        <v>781</v>
      </c>
      <c r="E34" s="27" t="s">
        <v>100</v>
      </c>
      <c r="F34" s="28">
        <f t="shared" si="0"/>
        <v>1</v>
      </c>
      <c r="G34" s="83"/>
      <c r="H34" s="30"/>
      <c r="I34" s="30"/>
      <c r="J34" s="30"/>
      <c r="K34" s="30"/>
      <c r="L34" s="30">
        <v>231</v>
      </c>
      <c r="M34" s="30"/>
      <c r="N34" s="30"/>
      <c r="O34" s="30"/>
      <c r="P34" s="30"/>
      <c r="Q34" s="31"/>
      <c r="R34" s="17" t="str">
        <f t="shared" si="1"/>
        <v xml:space="preserve">D08 1,0 km </v>
      </c>
      <c r="S34" s="17" t="str">
        <f t="shared" si="2"/>
        <v>Julia Eklöv</v>
      </c>
      <c r="T34" s="84"/>
      <c r="U34" s="35"/>
      <c r="V34" s="35"/>
      <c r="W34" s="35"/>
      <c r="X34" s="35"/>
    </row>
    <row r="35" spans="1:24" s="17" customFormat="1" ht="12" customHeight="1">
      <c r="A35" s="25" t="s">
        <v>181</v>
      </c>
      <c r="B35" s="26" t="s">
        <v>158</v>
      </c>
      <c r="C35" s="109" t="s">
        <v>959</v>
      </c>
      <c r="D35" s="109" t="s">
        <v>960</v>
      </c>
      <c r="E35" s="27" t="s">
        <v>100</v>
      </c>
      <c r="F35" s="28">
        <f t="shared" si="0"/>
        <v>0</v>
      </c>
      <c r="G35" s="83"/>
      <c r="H35" s="30"/>
      <c r="I35" s="30"/>
      <c r="J35" s="30"/>
      <c r="K35" s="30"/>
      <c r="L35" s="30"/>
      <c r="M35" s="30"/>
      <c r="N35" s="30"/>
      <c r="O35" s="30"/>
      <c r="P35" s="30"/>
      <c r="Q35" s="31"/>
      <c r="R35" s="17" t="str">
        <f t="shared" si="1"/>
        <v xml:space="preserve">D08 1,0 km </v>
      </c>
      <c r="S35" s="17" t="str">
        <f t="shared" si="2"/>
        <v>Kerstin Perus</v>
      </c>
      <c r="T35" s="84"/>
      <c r="U35" s="35"/>
      <c r="V35" s="35"/>
      <c r="W35" s="35"/>
      <c r="X35" s="35"/>
    </row>
    <row r="36" spans="1:24" s="17" customFormat="1" ht="12" customHeight="1">
      <c r="A36" s="25" t="s">
        <v>181</v>
      </c>
      <c r="B36" s="26" t="s">
        <v>602</v>
      </c>
      <c r="C36" s="109" t="s">
        <v>973</v>
      </c>
      <c r="D36" s="109" t="s">
        <v>827</v>
      </c>
      <c r="E36" s="27">
        <v>9</v>
      </c>
      <c r="F36" s="28">
        <f t="shared" si="0"/>
        <v>7</v>
      </c>
      <c r="G36" s="83">
        <v>275</v>
      </c>
      <c r="H36" s="30">
        <v>282</v>
      </c>
      <c r="I36" s="30">
        <v>239</v>
      </c>
      <c r="J36" s="30">
        <v>247</v>
      </c>
      <c r="K36" s="30"/>
      <c r="L36" s="30">
        <v>257</v>
      </c>
      <c r="M36" s="30">
        <v>263</v>
      </c>
      <c r="N36" s="30"/>
      <c r="O36" s="30"/>
      <c r="P36" s="30"/>
      <c r="Q36" s="31">
        <v>212</v>
      </c>
      <c r="R36" s="17" t="str">
        <f t="shared" si="1"/>
        <v xml:space="preserve">D08 1,0 km </v>
      </c>
      <c r="S36" s="17" t="str">
        <f t="shared" si="2"/>
        <v>Lilly Isaksson Hindrikes</v>
      </c>
      <c r="T36" s="84"/>
      <c r="U36" s="35"/>
      <c r="V36" s="35"/>
      <c r="W36" s="35"/>
      <c r="X36" s="35"/>
    </row>
    <row r="37" spans="1:24" s="17" customFormat="1" ht="12" customHeight="1">
      <c r="A37" s="25" t="s">
        <v>181</v>
      </c>
      <c r="B37" s="26" t="s">
        <v>159</v>
      </c>
      <c r="C37" s="109" t="s">
        <v>974</v>
      </c>
      <c r="D37" s="109" t="s">
        <v>686</v>
      </c>
      <c r="E37" s="27" t="s">
        <v>131</v>
      </c>
      <c r="F37" s="28">
        <f t="shared" si="0"/>
        <v>7</v>
      </c>
      <c r="G37" s="83">
        <v>228</v>
      </c>
      <c r="H37" s="30">
        <v>216</v>
      </c>
      <c r="I37" s="30">
        <v>211</v>
      </c>
      <c r="J37" s="30">
        <v>224</v>
      </c>
      <c r="K37" s="30">
        <v>207</v>
      </c>
      <c r="L37" s="30">
        <v>229</v>
      </c>
      <c r="M37" s="30">
        <v>227</v>
      </c>
      <c r="N37" s="30"/>
      <c r="O37" s="30"/>
      <c r="P37" s="30"/>
      <c r="Q37" s="31"/>
      <c r="R37" s="17" t="str">
        <f t="shared" si="1"/>
        <v xml:space="preserve">D08 1,0 km </v>
      </c>
      <c r="S37" s="17" t="str">
        <f t="shared" si="2"/>
        <v>Lina Jernberg</v>
      </c>
      <c r="T37" s="84"/>
      <c r="U37" s="35"/>
      <c r="V37" s="35"/>
      <c r="W37" s="35"/>
      <c r="X37" s="35"/>
    </row>
    <row r="38" spans="1:24" s="17" customFormat="1" ht="12" customHeight="1">
      <c r="A38" s="25" t="s">
        <v>181</v>
      </c>
      <c r="B38" s="26" t="s">
        <v>160</v>
      </c>
      <c r="C38" s="109" t="s">
        <v>978</v>
      </c>
      <c r="D38" s="109" t="s">
        <v>705</v>
      </c>
      <c r="E38" s="27" t="s">
        <v>131</v>
      </c>
      <c r="F38" s="28">
        <f t="shared" si="0"/>
        <v>0</v>
      </c>
      <c r="G38" s="83"/>
      <c r="H38" s="30"/>
      <c r="I38" s="30"/>
      <c r="J38" s="30"/>
      <c r="K38" s="30"/>
      <c r="L38" s="30"/>
      <c r="M38" s="30"/>
      <c r="N38" s="30"/>
      <c r="O38" s="30"/>
      <c r="P38" s="30"/>
      <c r="Q38" s="31"/>
      <c r="R38" s="17" t="str">
        <f t="shared" si="1"/>
        <v xml:space="preserve">D08 1,0 km </v>
      </c>
      <c r="S38" s="17" t="str">
        <f t="shared" si="2"/>
        <v>Linnea Andersson</v>
      </c>
      <c r="T38" s="84"/>
      <c r="U38" s="35"/>
      <c r="V38" s="35"/>
      <c r="W38" s="35"/>
      <c r="X38" s="35"/>
    </row>
    <row r="39" spans="1:24" s="17" customFormat="1" ht="12" customHeight="1">
      <c r="A39" s="25" t="s">
        <v>181</v>
      </c>
      <c r="B39" s="26" t="s">
        <v>161</v>
      </c>
      <c r="C39" s="109" t="s">
        <v>978</v>
      </c>
      <c r="D39" s="109" t="s">
        <v>742</v>
      </c>
      <c r="E39" s="27" t="s">
        <v>130</v>
      </c>
      <c r="F39" s="28">
        <f t="shared" si="0"/>
        <v>0</v>
      </c>
      <c r="G39" s="83"/>
      <c r="H39" s="30"/>
      <c r="I39" s="30"/>
      <c r="J39" s="30"/>
      <c r="K39" s="30"/>
      <c r="L39" s="30"/>
      <c r="M39" s="30"/>
      <c r="N39" s="30"/>
      <c r="O39" s="30"/>
      <c r="P39" s="30"/>
      <c r="Q39" s="31"/>
      <c r="R39" s="17" t="str">
        <f t="shared" si="1"/>
        <v xml:space="preserve">D08 1,0 km </v>
      </c>
      <c r="S39" s="17" t="str">
        <f t="shared" si="2"/>
        <v>Linnea Jansson</v>
      </c>
      <c r="T39" s="84"/>
      <c r="U39" s="35"/>
      <c r="V39" s="35"/>
      <c r="W39" s="35"/>
      <c r="X39" s="35"/>
    </row>
    <row r="40" spans="1:24" s="17" customFormat="1" ht="12" customHeight="1">
      <c r="A40" s="25" t="s">
        <v>181</v>
      </c>
      <c r="B40" s="26" t="s">
        <v>82</v>
      </c>
      <c r="C40" s="109" t="s">
        <v>982</v>
      </c>
      <c r="D40" s="109" t="s">
        <v>742</v>
      </c>
      <c r="E40" s="27">
        <v>8</v>
      </c>
      <c r="F40" s="28">
        <f t="shared" si="0"/>
        <v>6</v>
      </c>
      <c r="G40" s="83">
        <v>230</v>
      </c>
      <c r="H40" s="30"/>
      <c r="I40" s="30">
        <v>205</v>
      </c>
      <c r="J40" s="30">
        <v>209</v>
      </c>
      <c r="K40" s="30"/>
      <c r="L40" s="30">
        <v>204</v>
      </c>
      <c r="M40" s="30"/>
      <c r="N40" s="30"/>
      <c r="O40" s="30">
        <v>205</v>
      </c>
      <c r="P40" s="30">
        <v>220</v>
      </c>
      <c r="Q40" s="31"/>
      <c r="R40" s="17" t="str">
        <f t="shared" si="1"/>
        <v xml:space="preserve">D08 1,0 km </v>
      </c>
      <c r="S40" s="17" t="str">
        <f t="shared" si="2"/>
        <v>Lovisa Jansson</v>
      </c>
      <c r="T40" s="84"/>
      <c r="U40" s="35"/>
      <c r="V40" s="35"/>
      <c r="W40" s="35"/>
      <c r="X40" s="35"/>
    </row>
    <row r="41" spans="1:24" s="17" customFormat="1" ht="12" customHeight="1">
      <c r="A41" s="25" t="s">
        <v>181</v>
      </c>
      <c r="B41" s="35" t="s">
        <v>162</v>
      </c>
      <c r="C41" s="109" t="s">
        <v>991</v>
      </c>
      <c r="D41" s="109" t="s">
        <v>825</v>
      </c>
      <c r="E41" s="36" t="s">
        <v>131</v>
      </c>
      <c r="F41" s="28">
        <f t="shared" si="0"/>
        <v>0</v>
      </c>
      <c r="G41" s="83"/>
      <c r="H41" s="37"/>
      <c r="I41" s="37"/>
      <c r="J41" s="37"/>
      <c r="K41" s="37"/>
      <c r="L41" s="37"/>
      <c r="M41" s="37"/>
      <c r="N41" s="37"/>
      <c r="O41" s="37"/>
      <c r="P41" s="37"/>
      <c r="Q41" s="31"/>
      <c r="R41" s="17" t="str">
        <f t="shared" si="1"/>
        <v xml:space="preserve">D08 1,0 km </v>
      </c>
      <c r="S41" s="17" t="str">
        <f t="shared" si="2"/>
        <v>Maja Jakobsson</v>
      </c>
      <c r="T41" s="85"/>
      <c r="U41" s="35"/>
      <c r="V41" s="35"/>
      <c r="W41" s="35"/>
      <c r="X41" s="35"/>
    </row>
    <row r="42" spans="1:24" s="17" customFormat="1" ht="12" customHeight="1">
      <c r="A42" s="25" t="s">
        <v>181</v>
      </c>
      <c r="B42" s="26" t="s">
        <v>1233</v>
      </c>
      <c r="C42" s="109" t="s">
        <v>1234</v>
      </c>
      <c r="D42" s="109" t="s">
        <v>884</v>
      </c>
      <c r="E42" s="27">
        <v>9</v>
      </c>
      <c r="F42" s="28">
        <f t="shared" si="0"/>
        <v>8</v>
      </c>
      <c r="G42" s="83"/>
      <c r="H42" s="30"/>
      <c r="I42" s="30"/>
      <c r="J42" s="30">
        <v>206</v>
      </c>
      <c r="K42" s="30">
        <v>206</v>
      </c>
      <c r="L42" s="30">
        <v>212</v>
      </c>
      <c r="M42" s="30">
        <v>209</v>
      </c>
      <c r="N42" s="30">
        <v>214</v>
      </c>
      <c r="O42" s="30">
        <v>240</v>
      </c>
      <c r="P42" s="30">
        <v>224</v>
      </c>
      <c r="Q42" s="31">
        <v>186</v>
      </c>
      <c r="R42" s="17" t="str">
        <f t="shared" si="1"/>
        <v xml:space="preserve">D08 1,0 km </v>
      </c>
      <c r="S42" s="17" t="str">
        <f t="shared" si="2"/>
        <v>Malva Johansson</v>
      </c>
      <c r="T42" s="84"/>
      <c r="U42" s="35"/>
      <c r="V42" s="35"/>
      <c r="W42" s="35"/>
      <c r="X42" s="35"/>
    </row>
    <row r="43" spans="1:24" s="17" customFormat="1" ht="12" customHeight="1">
      <c r="A43" s="25" t="s">
        <v>181</v>
      </c>
      <c r="B43" s="26" t="s">
        <v>164</v>
      </c>
      <c r="C43" s="109" t="s">
        <v>1008</v>
      </c>
      <c r="D43" s="109" t="s">
        <v>701</v>
      </c>
      <c r="E43" s="27" t="s">
        <v>100</v>
      </c>
      <c r="F43" s="28">
        <f t="shared" si="0"/>
        <v>0</v>
      </c>
      <c r="G43" s="83"/>
      <c r="H43" s="30"/>
      <c r="I43" s="30"/>
      <c r="J43" s="30"/>
      <c r="K43" s="30"/>
      <c r="L43" s="30"/>
      <c r="M43" s="30"/>
      <c r="N43" s="30"/>
      <c r="O43" s="30"/>
      <c r="P43" s="30"/>
      <c r="Q43" s="31"/>
      <c r="R43" s="17" t="str">
        <f t="shared" si="1"/>
        <v xml:space="preserve">D08 1,0 km </v>
      </c>
      <c r="S43" s="17" t="str">
        <f t="shared" si="2"/>
        <v>Matilda Karlsson</v>
      </c>
      <c r="T43" s="84"/>
      <c r="U43" s="35"/>
      <c r="V43" s="35"/>
      <c r="W43" s="35"/>
      <c r="X43" s="35"/>
    </row>
    <row r="44" spans="1:24" s="17" customFormat="1" ht="12" customHeight="1">
      <c r="A44" s="25" t="s">
        <v>181</v>
      </c>
      <c r="B44" s="26" t="s">
        <v>165</v>
      </c>
      <c r="C44" s="109" t="s">
        <v>1018</v>
      </c>
      <c r="D44" s="109" t="s">
        <v>794</v>
      </c>
      <c r="E44" s="27" t="s">
        <v>131</v>
      </c>
      <c r="F44" s="28">
        <f t="shared" si="0"/>
        <v>1</v>
      </c>
      <c r="G44" s="83"/>
      <c r="H44" s="30"/>
      <c r="I44" s="30">
        <v>244</v>
      </c>
      <c r="J44" s="30"/>
      <c r="K44" s="30"/>
      <c r="L44" s="30"/>
      <c r="M44" s="30"/>
      <c r="N44" s="30"/>
      <c r="O44" s="30"/>
      <c r="P44" s="30"/>
      <c r="Q44" s="31"/>
      <c r="R44" s="17" t="str">
        <f t="shared" si="1"/>
        <v xml:space="preserve">D08 1,0 km </v>
      </c>
      <c r="S44" s="17" t="str">
        <f t="shared" si="2"/>
        <v>Mira Nordgren</v>
      </c>
      <c r="T44" s="84"/>
      <c r="U44" s="35"/>
      <c r="V44" s="35"/>
      <c r="W44" s="35"/>
      <c r="X44" s="35"/>
    </row>
    <row r="45" spans="1:24" s="17" customFormat="1" ht="12" customHeight="1">
      <c r="A45" s="25" t="s">
        <v>181</v>
      </c>
      <c r="B45" s="26" t="s">
        <v>166</v>
      </c>
      <c r="C45" s="109" t="s">
        <v>1019</v>
      </c>
      <c r="D45" s="109" t="s">
        <v>738</v>
      </c>
      <c r="E45" s="27" t="s">
        <v>131</v>
      </c>
      <c r="F45" s="28">
        <f t="shared" si="0"/>
        <v>10</v>
      </c>
      <c r="G45" s="83">
        <v>258</v>
      </c>
      <c r="H45" s="30">
        <v>277</v>
      </c>
      <c r="I45" s="30">
        <v>253</v>
      </c>
      <c r="J45" s="30">
        <v>268</v>
      </c>
      <c r="K45" s="30">
        <v>234</v>
      </c>
      <c r="L45" s="30">
        <v>250</v>
      </c>
      <c r="M45" s="30">
        <v>233</v>
      </c>
      <c r="N45" s="30"/>
      <c r="O45" s="30">
        <v>262</v>
      </c>
      <c r="P45" s="30">
        <v>221</v>
      </c>
      <c r="Q45" s="31">
        <v>188</v>
      </c>
      <c r="R45" s="17" t="str">
        <f t="shared" si="1"/>
        <v xml:space="preserve">D08 1,0 km </v>
      </c>
      <c r="S45" s="17" t="str">
        <f t="shared" si="2"/>
        <v>Moa Danielsson</v>
      </c>
      <c r="T45" s="84"/>
      <c r="U45" s="35"/>
      <c r="V45" s="35"/>
      <c r="W45" s="35"/>
      <c r="X45" s="35"/>
    </row>
    <row r="46" spans="1:24" s="17" customFormat="1" ht="12" customHeight="1">
      <c r="A46" s="25" t="s">
        <v>181</v>
      </c>
      <c r="B46" s="26" t="s">
        <v>167</v>
      </c>
      <c r="C46" s="109" t="s">
        <v>1019</v>
      </c>
      <c r="D46" s="109" t="s">
        <v>1020</v>
      </c>
      <c r="E46" s="27" t="s">
        <v>130</v>
      </c>
      <c r="F46" s="28">
        <f t="shared" si="0"/>
        <v>8</v>
      </c>
      <c r="G46" s="83">
        <v>221</v>
      </c>
      <c r="H46" s="30">
        <v>260</v>
      </c>
      <c r="I46" s="30">
        <v>227</v>
      </c>
      <c r="J46" s="30"/>
      <c r="K46" s="30">
        <v>231</v>
      </c>
      <c r="L46" s="30">
        <v>211</v>
      </c>
      <c r="M46" s="30"/>
      <c r="N46" s="30"/>
      <c r="O46" s="30">
        <v>263</v>
      </c>
      <c r="P46" s="30">
        <v>231</v>
      </c>
      <c r="Q46" s="31">
        <v>211</v>
      </c>
      <c r="R46" s="17" t="str">
        <f t="shared" si="1"/>
        <v xml:space="preserve">D08 1,0 km </v>
      </c>
      <c r="S46" s="17" t="str">
        <f t="shared" si="2"/>
        <v>Moa Edling</v>
      </c>
      <c r="T46" s="84"/>
      <c r="U46" s="35"/>
      <c r="V46" s="35"/>
      <c r="W46" s="35"/>
      <c r="X46" s="35"/>
    </row>
    <row r="47" spans="1:24" s="17" customFormat="1" ht="12" customHeight="1">
      <c r="A47" s="25" t="s">
        <v>181</v>
      </c>
      <c r="B47" s="26" t="s">
        <v>168</v>
      </c>
      <c r="C47" s="109" t="s">
        <v>1019</v>
      </c>
      <c r="D47" s="109" t="s">
        <v>727</v>
      </c>
      <c r="E47" s="27" t="s">
        <v>100</v>
      </c>
      <c r="F47" s="28">
        <f t="shared" si="0"/>
        <v>0</v>
      </c>
      <c r="G47" s="83"/>
      <c r="H47" s="30"/>
      <c r="I47" s="30"/>
      <c r="J47" s="30"/>
      <c r="K47" s="30"/>
      <c r="L47" s="30"/>
      <c r="M47" s="30"/>
      <c r="N47" s="30"/>
      <c r="O47" s="30"/>
      <c r="P47" s="30"/>
      <c r="Q47" s="31"/>
      <c r="R47" s="17" t="str">
        <f t="shared" si="1"/>
        <v xml:space="preserve">D08 1,0 km </v>
      </c>
      <c r="S47" s="17" t="str">
        <f t="shared" si="2"/>
        <v>Moa Eriksson</v>
      </c>
      <c r="T47" s="84"/>
      <c r="U47" s="35"/>
      <c r="V47" s="35"/>
      <c r="W47" s="35"/>
      <c r="X47" s="35"/>
    </row>
    <row r="48" spans="1:24" s="17" customFormat="1" ht="12" customHeight="1">
      <c r="A48" s="25" t="s">
        <v>181</v>
      </c>
      <c r="B48" s="26" t="s">
        <v>169</v>
      </c>
      <c r="C48" s="109" t="s">
        <v>1019</v>
      </c>
      <c r="D48" s="109" t="s">
        <v>1021</v>
      </c>
      <c r="E48" s="27" t="s">
        <v>131</v>
      </c>
      <c r="F48" s="28">
        <f t="shared" si="0"/>
        <v>0</v>
      </c>
      <c r="G48" s="83"/>
      <c r="H48" s="30"/>
      <c r="I48" s="30"/>
      <c r="J48" s="30"/>
      <c r="K48" s="30"/>
      <c r="L48" s="30"/>
      <c r="M48" s="30"/>
      <c r="N48" s="30"/>
      <c r="O48" s="30"/>
      <c r="P48" s="30"/>
      <c r="Q48" s="31"/>
      <c r="R48" s="17" t="str">
        <f t="shared" si="1"/>
        <v xml:space="preserve">D08 1,0 km </v>
      </c>
      <c r="S48" s="17" t="str">
        <f t="shared" si="2"/>
        <v>Moa Garbman</v>
      </c>
      <c r="T48" s="84"/>
      <c r="U48" s="35"/>
      <c r="V48" s="35"/>
      <c r="W48" s="35"/>
      <c r="X48" s="35"/>
    </row>
    <row r="49" spans="1:24" s="17" customFormat="1" ht="12" customHeight="1">
      <c r="A49" s="25" t="s">
        <v>181</v>
      </c>
      <c r="B49" s="26" t="s">
        <v>170</v>
      </c>
      <c r="C49" s="109" t="s">
        <v>1022</v>
      </c>
      <c r="D49" s="109" t="s">
        <v>1023</v>
      </c>
      <c r="E49" s="27" t="s">
        <v>131</v>
      </c>
      <c r="F49" s="28">
        <f t="shared" si="0"/>
        <v>2</v>
      </c>
      <c r="G49" s="83"/>
      <c r="H49" s="30"/>
      <c r="I49" s="30"/>
      <c r="J49" s="30"/>
      <c r="K49" s="30"/>
      <c r="L49" s="30"/>
      <c r="M49" s="30">
        <v>204</v>
      </c>
      <c r="N49" s="30"/>
      <c r="O49" s="30">
        <v>243</v>
      </c>
      <c r="P49" s="30"/>
      <c r="Q49" s="31"/>
      <c r="R49" s="17" t="str">
        <f t="shared" si="1"/>
        <v xml:space="preserve">D08 1,0 km </v>
      </c>
      <c r="S49" s="17" t="str">
        <f t="shared" si="2"/>
        <v>Molly Gullbro</v>
      </c>
      <c r="T49" s="84"/>
      <c r="U49" s="35"/>
      <c r="V49" s="35"/>
      <c r="W49" s="35"/>
      <c r="X49" s="35"/>
    </row>
    <row r="50" spans="1:24" s="17" customFormat="1" ht="12" customHeight="1">
      <c r="A50" s="25" t="s">
        <v>181</v>
      </c>
      <c r="B50" s="26" t="s">
        <v>171</v>
      </c>
      <c r="C50" s="109" t="s">
        <v>1028</v>
      </c>
      <c r="D50" s="109" t="s">
        <v>884</v>
      </c>
      <c r="E50" s="27" t="s">
        <v>131</v>
      </c>
      <c r="F50" s="28">
        <f t="shared" si="0"/>
        <v>6</v>
      </c>
      <c r="G50" s="83">
        <v>265</v>
      </c>
      <c r="H50" s="30"/>
      <c r="I50" s="30">
        <v>273</v>
      </c>
      <c r="J50" s="30"/>
      <c r="K50" s="30">
        <v>226</v>
      </c>
      <c r="L50" s="30">
        <v>220</v>
      </c>
      <c r="M50" s="30"/>
      <c r="N50" s="30"/>
      <c r="O50" s="30"/>
      <c r="P50" s="30">
        <v>228</v>
      </c>
      <c r="Q50" s="31">
        <v>174</v>
      </c>
      <c r="R50" s="17" t="str">
        <f t="shared" si="1"/>
        <v xml:space="preserve">D08 1,0 km </v>
      </c>
      <c r="S50" s="17" t="str">
        <f t="shared" si="2"/>
        <v>Nellie Johansson</v>
      </c>
      <c r="T50" s="84"/>
      <c r="U50" s="35"/>
      <c r="V50" s="35"/>
      <c r="W50" s="35"/>
      <c r="X50" s="35"/>
    </row>
    <row r="51" spans="1:24" s="17" customFormat="1" ht="12" customHeight="1">
      <c r="A51" s="25" t="s">
        <v>181</v>
      </c>
      <c r="B51" s="26" t="s">
        <v>172</v>
      </c>
      <c r="C51" s="109" t="s">
        <v>1029</v>
      </c>
      <c r="D51" s="109" t="s">
        <v>860</v>
      </c>
      <c r="E51" s="27" t="s">
        <v>131</v>
      </c>
      <c r="F51" s="28">
        <f t="shared" si="0"/>
        <v>0</v>
      </c>
      <c r="G51" s="83"/>
      <c r="H51" s="30"/>
      <c r="I51" s="30"/>
      <c r="J51" s="30"/>
      <c r="K51" s="30"/>
      <c r="L51" s="30"/>
      <c r="M51" s="30"/>
      <c r="N51" s="30"/>
      <c r="O51" s="30"/>
      <c r="P51" s="30"/>
      <c r="Q51" s="31"/>
      <c r="R51" s="17" t="str">
        <f t="shared" si="1"/>
        <v xml:space="preserve">D08 1,0 km </v>
      </c>
      <c r="S51" s="17" t="str">
        <f t="shared" si="2"/>
        <v>Nelly Holmqvist</v>
      </c>
      <c r="T51" s="84"/>
      <c r="U51" s="35"/>
      <c r="V51" s="35"/>
      <c r="W51" s="35"/>
      <c r="X51" s="35"/>
    </row>
    <row r="52" spans="1:24" s="17" customFormat="1" ht="12" customHeight="1">
      <c r="A52" s="25" t="s">
        <v>181</v>
      </c>
      <c r="B52" s="26" t="s">
        <v>604</v>
      </c>
      <c r="C52" s="109" t="s">
        <v>1033</v>
      </c>
      <c r="D52" s="109" t="s">
        <v>1034</v>
      </c>
      <c r="E52" s="27">
        <v>7</v>
      </c>
      <c r="F52" s="28">
        <f t="shared" si="0"/>
        <v>8</v>
      </c>
      <c r="G52" s="83">
        <v>287</v>
      </c>
      <c r="H52" s="30">
        <v>279</v>
      </c>
      <c r="I52" s="30">
        <v>257</v>
      </c>
      <c r="J52" s="30">
        <v>277</v>
      </c>
      <c r="K52" s="30"/>
      <c r="L52" s="30">
        <v>245</v>
      </c>
      <c r="M52" s="30">
        <v>266</v>
      </c>
      <c r="N52" s="30"/>
      <c r="O52" s="30">
        <v>272</v>
      </c>
      <c r="P52" s="30"/>
      <c r="Q52" s="31">
        <v>187</v>
      </c>
      <c r="R52" s="17" t="str">
        <f t="shared" si="1"/>
        <v xml:space="preserve">D08 1,0 km </v>
      </c>
      <c r="S52" s="17" t="str">
        <f t="shared" si="2"/>
        <v>Noell Bergström</v>
      </c>
      <c r="T52" s="84"/>
      <c r="U52" s="35"/>
      <c r="V52" s="35"/>
      <c r="W52" s="35"/>
      <c r="X52" s="35"/>
    </row>
    <row r="53" spans="1:24" s="17" customFormat="1" ht="12" customHeight="1">
      <c r="A53" s="25" t="s">
        <v>181</v>
      </c>
      <c r="B53" s="26" t="s">
        <v>173</v>
      </c>
      <c r="C53" s="109" t="s">
        <v>1035</v>
      </c>
      <c r="D53" s="109" t="s">
        <v>722</v>
      </c>
      <c r="E53" s="27" t="s">
        <v>130</v>
      </c>
      <c r="F53" s="28">
        <f t="shared" si="0"/>
        <v>6</v>
      </c>
      <c r="G53" s="83">
        <v>267</v>
      </c>
      <c r="H53" s="30">
        <v>232</v>
      </c>
      <c r="I53" s="30">
        <v>241</v>
      </c>
      <c r="J53" s="30">
        <v>252</v>
      </c>
      <c r="K53" s="30"/>
      <c r="L53" s="30">
        <v>243</v>
      </c>
      <c r="M53" s="30"/>
      <c r="N53" s="30"/>
      <c r="O53" s="30"/>
      <c r="P53" s="30"/>
      <c r="Q53" s="31">
        <v>175</v>
      </c>
      <c r="R53" s="17" t="str">
        <f t="shared" si="1"/>
        <v xml:space="preserve">D08 1,0 km </v>
      </c>
      <c r="S53" s="17" t="str">
        <f t="shared" si="2"/>
        <v>Nora Jönsén</v>
      </c>
      <c r="T53" s="84"/>
      <c r="U53" s="35"/>
      <c r="V53" s="35"/>
      <c r="W53" s="35"/>
      <c r="X53" s="35"/>
    </row>
    <row r="54" spans="1:24" s="17" customFormat="1" ht="12" customHeight="1">
      <c r="A54" s="25" t="s">
        <v>181</v>
      </c>
      <c r="B54" s="35" t="s">
        <v>174</v>
      </c>
      <c r="C54" s="109" t="s">
        <v>1036</v>
      </c>
      <c r="D54" s="109" t="s">
        <v>1037</v>
      </c>
      <c r="E54" s="36" t="s">
        <v>130</v>
      </c>
      <c r="F54" s="28">
        <f t="shared" si="0"/>
        <v>0</v>
      </c>
      <c r="G54" s="83"/>
      <c r="H54" s="37"/>
      <c r="I54" s="37"/>
      <c r="J54" s="37"/>
      <c r="K54" s="37"/>
      <c r="L54" s="37"/>
      <c r="M54" s="37"/>
      <c r="N54" s="37"/>
      <c r="O54" s="37"/>
      <c r="P54" s="37"/>
      <c r="Q54" s="31"/>
      <c r="R54" s="17" t="str">
        <f t="shared" si="1"/>
        <v xml:space="preserve">D08 1,0 km </v>
      </c>
      <c r="S54" s="17" t="str">
        <f t="shared" si="2"/>
        <v>Nova Fagerheim</v>
      </c>
      <c r="T54" s="85"/>
      <c r="U54" s="35"/>
      <c r="V54" s="35"/>
      <c r="W54" s="35"/>
      <c r="X54" s="35"/>
    </row>
    <row r="55" spans="1:24" s="17" customFormat="1" ht="12" customHeight="1">
      <c r="A55" s="25" t="s">
        <v>181</v>
      </c>
      <c r="B55" s="26" t="s">
        <v>1252</v>
      </c>
      <c r="C55" s="109" t="s">
        <v>1253</v>
      </c>
      <c r="D55" s="109" t="s">
        <v>760</v>
      </c>
      <c r="E55" s="27">
        <v>7</v>
      </c>
      <c r="F55" s="28">
        <f t="shared" si="0"/>
        <v>3</v>
      </c>
      <c r="G55" s="83"/>
      <c r="H55" s="30"/>
      <c r="I55" s="30"/>
      <c r="J55" s="30">
        <v>274</v>
      </c>
      <c r="K55" s="30">
        <v>245</v>
      </c>
      <c r="L55" s="30">
        <v>255</v>
      </c>
      <c r="M55" s="30"/>
      <c r="N55" s="30"/>
      <c r="O55" s="30"/>
      <c r="P55" s="30"/>
      <c r="Q55" s="31"/>
      <c r="R55" s="17" t="str">
        <f t="shared" si="1"/>
        <v xml:space="preserve">D08 1,0 km </v>
      </c>
      <c r="S55" s="17" t="str">
        <f t="shared" si="2"/>
        <v>Rebecka Larson</v>
      </c>
      <c r="T55" s="84"/>
      <c r="U55" s="35"/>
      <c r="V55" s="35"/>
      <c r="W55" s="35"/>
      <c r="X55" s="35"/>
    </row>
    <row r="56" spans="1:24" s="17" customFormat="1" ht="12" customHeight="1">
      <c r="A56" s="25" t="s">
        <v>181</v>
      </c>
      <c r="B56" s="26" t="s">
        <v>1252</v>
      </c>
      <c r="C56" s="109" t="s">
        <v>1253</v>
      </c>
      <c r="D56" s="109" t="s">
        <v>760</v>
      </c>
      <c r="E56" s="27">
        <v>7</v>
      </c>
      <c r="F56" s="28">
        <f t="shared" si="0"/>
        <v>3</v>
      </c>
      <c r="G56" s="83"/>
      <c r="H56" s="30"/>
      <c r="I56" s="30">
        <v>252</v>
      </c>
      <c r="J56" s="30"/>
      <c r="K56" s="30"/>
      <c r="L56" s="30"/>
      <c r="M56" s="30"/>
      <c r="N56" s="30">
        <v>244</v>
      </c>
      <c r="O56" s="30">
        <v>270</v>
      </c>
      <c r="P56" s="30"/>
      <c r="Q56" s="31"/>
      <c r="R56" s="17" t="str">
        <f t="shared" si="1"/>
        <v xml:space="preserve">D08 1,0 km </v>
      </c>
      <c r="S56" s="17" t="str">
        <f t="shared" si="2"/>
        <v>Rebecka Larson</v>
      </c>
      <c r="T56" s="84"/>
      <c r="U56" s="35"/>
      <c r="V56" s="35"/>
      <c r="W56" s="35"/>
      <c r="X56" s="35"/>
    </row>
    <row r="57" spans="1:24" s="17" customFormat="1" ht="12" customHeight="1">
      <c r="A57" s="25" t="s">
        <v>181</v>
      </c>
      <c r="B57" s="26" t="s">
        <v>175</v>
      </c>
      <c r="C57" s="109" t="s">
        <v>1068</v>
      </c>
      <c r="D57" s="109" t="s">
        <v>884</v>
      </c>
      <c r="E57" s="27" t="s">
        <v>130</v>
      </c>
      <c r="F57" s="28">
        <f t="shared" si="0"/>
        <v>3</v>
      </c>
      <c r="G57" s="83">
        <v>204</v>
      </c>
      <c r="H57" s="30"/>
      <c r="I57" s="30"/>
      <c r="J57" s="30"/>
      <c r="K57" s="30"/>
      <c r="L57" s="30">
        <v>209</v>
      </c>
      <c r="M57" s="30"/>
      <c r="N57" s="30">
        <v>208</v>
      </c>
      <c r="O57" s="30"/>
      <c r="P57" s="30"/>
      <c r="Q57" s="31"/>
      <c r="R57" s="17" t="str">
        <f t="shared" si="1"/>
        <v xml:space="preserve">D08 1,0 km </v>
      </c>
      <c r="S57" s="17" t="str">
        <f t="shared" si="2"/>
        <v>Saga Johansson</v>
      </c>
      <c r="T57" s="84"/>
      <c r="U57" s="35"/>
      <c r="V57" s="35"/>
      <c r="W57" s="35"/>
      <c r="X57" s="35"/>
    </row>
    <row r="58" spans="1:24" s="17" customFormat="1" ht="12" customHeight="1">
      <c r="A58" s="25" t="s">
        <v>181</v>
      </c>
      <c r="B58" s="26" t="s">
        <v>176</v>
      </c>
      <c r="C58" s="109" t="s">
        <v>1071</v>
      </c>
      <c r="D58" s="109" t="s">
        <v>1002</v>
      </c>
      <c r="E58" s="27" t="s">
        <v>131</v>
      </c>
      <c r="F58" s="28">
        <f t="shared" si="0"/>
        <v>5</v>
      </c>
      <c r="G58" s="83">
        <v>248</v>
      </c>
      <c r="H58" s="30"/>
      <c r="I58" s="30">
        <v>247</v>
      </c>
      <c r="J58" s="30">
        <v>237</v>
      </c>
      <c r="K58" s="30"/>
      <c r="L58" s="30">
        <v>241</v>
      </c>
      <c r="M58" s="30">
        <v>211</v>
      </c>
      <c r="N58" s="30"/>
      <c r="O58" s="30"/>
      <c r="P58" s="30"/>
      <c r="Q58" s="31"/>
      <c r="R58" s="17" t="str">
        <f t="shared" si="1"/>
        <v xml:space="preserve">D08 1,0 km </v>
      </c>
      <c r="S58" s="17" t="str">
        <f t="shared" si="2"/>
        <v>Sara Muller</v>
      </c>
      <c r="T58" s="84"/>
      <c r="U58" s="35"/>
      <c r="V58" s="35"/>
      <c r="W58" s="35"/>
      <c r="X58" s="35"/>
    </row>
    <row r="59" spans="1:24" s="17" customFormat="1" ht="12" customHeight="1">
      <c r="A59" s="25" t="s">
        <v>181</v>
      </c>
      <c r="B59" s="26" t="s">
        <v>178</v>
      </c>
      <c r="C59" s="109" t="s">
        <v>1109</v>
      </c>
      <c r="D59" s="109" t="s">
        <v>1021</v>
      </c>
      <c r="E59" s="27" t="s">
        <v>130</v>
      </c>
      <c r="F59" s="28">
        <f t="shared" si="0"/>
        <v>0</v>
      </c>
      <c r="G59" s="83"/>
      <c r="H59" s="30"/>
      <c r="I59" s="30"/>
      <c r="J59" s="30"/>
      <c r="K59" s="30"/>
      <c r="L59" s="30"/>
      <c r="M59" s="30"/>
      <c r="N59" s="30"/>
      <c r="O59" s="30"/>
      <c r="P59" s="30"/>
      <c r="Q59" s="31"/>
      <c r="R59" s="17" t="str">
        <f t="shared" si="1"/>
        <v xml:space="preserve">D08 1,0 km </v>
      </c>
      <c r="S59" s="17" t="str">
        <f t="shared" si="2"/>
        <v>Tuva Garbman</v>
      </c>
      <c r="T59" s="84"/>
      <c r="U59" s="35"/>
      <c r="V59" s="35"/>
      <c r="W59" s="35"/>
      <c r="X59" s="35"/>
    </row>
    <row r="60" spans="1:24" s="17" customFormat="1" ht="12" customHeight="1">
      <c r="A60" s="25" t="s">
        <v>181</v>
      </c>
      <c r="B60" s="26" t="s">
        <v>99</v>
      </c>
      <c r="C60" s="109" t="s">
        <v>1110</v>
      </c>
      <c r="D60" s="109" t="s">
        <v>1180</v>
      </c>
      <c r="E60" s="27">
        <v>9</v>
      </c>
      <c r="F60" s="28">
        <f t="shared" si="0"/>
        <v>5</v>
      </c>
      <c r="G60" s="83"/>
      <c r="H60" s="30">
        <v>284</v>
      </c>
      <c r="I60" s="30">
        <v>243</v>
      </c>
      <c r="J60" s="30">
        <v>271</v>
      </c>
      <c r="K60" s="30"/>
      <c r="L60" s="30"/>
      <c r="M60" s="30">
        <v>261</v>
      </c>
      <c r="N60" s="30"/>
      <c r="O60" s="30">
        <v>257</v>
      </c>
      <c r="P60" s="30"/>
      <c r="Q60" s="31"/>
      <c r="R60" s="17" t="str">
        <f t="shared" si="1"/>
        <v xml:space="preserve">D08 1,0 km </v>
      </c>
      <c r="S60" s="17" t="str">
        <f t="shared" si="2"/>
        <v>Tyra Sandberg</v>
      </c>
      <c r="T60" s="84"/>
      <c r="U60" s="35"/>
      <c r="V60" s="35"/>
      <c r="W60" s="35"/>
      <c r="X60" s="35"/>
    </row>
    <row r="61" spans="1:24" s="17" customFormat="1" ht="12" customHeight="1">
      <c r="A61" s="25" t="s">
        <v>181</v>
      </c>
      <c r="B61" s="26" t="s">
        <v>179</v>
      </c>
      <c r="C61" s="109" t="s">
        <v>1118</v>
      </c>
      <c r="D61" s="109" t="s">
        <v>701</v>
      </c>
      <c r="E61" s="27" t="s">
        <v>131</v>
      </c>
      <c r="F61" s="28">
        <f t="shared" si="0"/>
        <v>8</v>
      </c>
      <c r="G61" s="83">
        <v>262</v>
      </c>
      <c r="H61" s="30">
        <v>275</v>
      </c>
      <c r="I61" s="30"/>
      <c r="J61" s="30">
        <v>250</v>
      </c>
      <c r="K61" s="30"/>
      <c r="L61" s="30">
        <v>218</v>
      </c>
      <c r="M61" s="30"/>
      <c r="N61" s="30">
        <v>225</v>
      </c>
      <c r="O61" s="30">
        <v>241</v>
      </c>
      <c r="P61" s="30">
        <v>234</v>
      </c>
      <c r="Q61" s="31">
        <v>200</v>
      </c>
      <c r="R61" s="17" t="str">
        <f t="shared" si="1"/>
        <v xml:space="preserve">D08 1,0 km </v>
      </c>
      <c r="S61" s="17" t="str">
        <f t="shared" si="2"/>
        <v>Villemo Karlsson</v>
      </c>
      <c r="T61" s="84"/>
      <c r="U61" s="35"/>
      <c r="V61" s="35"/>
      <c r="W61" s="35"/>
      <c r="X61" s="35"/>
    </row>
    <row r="62" spans="1:24" s="17" customFormat="1" ht="12" customHeight="1">
      <c r="A62" s="25" t="s">
        <v>181</v>
      </c>
      <c r="B62" s="26" t="s">
        <v>177</v>
      </c>
      <c r="C62" s="109" t="s">
        <v>1122</v>
      </c>
      <c r="D62" s="109" t="s">
        <v>922</v>
      </c>
      <c r="E62" s="27" t="s">
        <v>131</v>
      </c>
      <c r="F62" s="28">
        <f t="shared" si="0"/>
        <v>2</v>
      </c>
      <c r="G62" s="83">
        <v>255</v>
      </c>
      <c r="H62" s="30">
        <v>247</v>
      </c>
      <c r="I62" s="30"/>
      <c r="J62" s="30"/>
      <c r="K62" s="30"/>
      <c r="L62" s="30"/>
      <c r="M62" s="30"/>
      <c r="N62" s="30"/>
      <c r="O62" s="30"/>
      <c r="P62" s="30"/>
      <c r="Q62" s="31"/>
      <c r="R62" s="17" t="str">
        <f t="shared" si="1"/>
        <v xml:space="preserve">D08 1,0 km </v>
      </c>
      <c r="S62" s="17" t="str">
        <f t="shared" si="2"/>
        <v>Vilma Östlin</v>
      </c>
      <c r="T62" s="84"/>
      <c r="U62" s="35"/>
      <c r="V62" s="35"/>
      <c r="W62" s="35"/>
      <c r="X62" s="35"/>
    </row>
    <row r="63" spans="1:24" s="17" customFormat="1" ht="12" customHeight="1">
      <c r="A63" s="25" t="s">
        <v>181</v>
      </c>
      <c r="B63" s="26" t="s">
        <v>180</v>
      </c>
      <c r="C63" s="109" t="s">
        <v>1121</v>
      </c>
      <c r="D63" s="109" t="s">
        <v>796</v>
      </c>
      <c r="E63" s="27" t="s">
        <v>130</v>
      </c>
      <c r="F63" s="28">
        <f t="shared" si="0"/>
        <v>11</v>
      </c>
      <c r="G63" s="83">
        <v>242</v>
      </c>
      <c r="H63" s="30">
        <v>206</v>
      </c>
      <c r="I63" s="30">
        <v>233</v>
      </c>
      <c r="J63" s="30">
        <v>230</v>
      </c>
      <c r="K63" s="30">
        <v>211</v>
      </c>
      <c r="L63" s="30">
        <v>210</v>
      </c>
      <c r="M63" s="30">
        <v>254</v>
      </c>
      <c r="N63" s="30">
        <v>218</v>
      </c>
      <c r="O63" s="30">
        <v>208</v>
      </c>
      <c r="P63" s="30">
        <v>223</v>
      </c>
      <c r="Q63" s="31">
        <v>167</v>
      </c>
      <c r="R63" s="17" t="str">
        <f t="shared" si="1"/>
        <v xml:space="preserve">D08 1,0 km </v>
      </c>
      <c r="S63" s="17" t="str">
        <f t="shared" si="2"/>
        <v>Willma Hellquist</v>
      </c>
      <c r="T63" s="84"/>
      <c r="U63" s="35"/>
      <c r="V63" s="35"/>
      <c r="W63" s="35"/>
      <c r="X63" s="35"/>
    </row>
    <row r="64" spans="1:24" s="17" customFormat="1" ht="12" customHeight="1">
      <c r="A64" s="25" t="s">
        <v>308</v>
      </c>
      <c r="B64" s="26" t="s">
        <v>199</v>
      </c>
      <c r="C64" s="109" t="s">
        <v>729</v>
      </c>
      <c r="D64" s="109" t="s">
        <v>730</v>
      </c>
      <c r="E64" s="27" t="s">
        <v>306</v>
      </c>
      <c r="F64" s="28">
        <f t="shared" si="0"/>
        <v>7</v>
      </c>
      <c r="G64" s="83">
        <v>210</v>
      </c>
      <c r="H64" s="30">
        <v>223</v>
      </c>
      <c r="I64" s="30">
        <v>230</v>
      </c>
      <c r="J64" s="30"/>
      <c r="K64" s="30">
        <v>223</v>
      </c>
      <c r="L64" s="30"/>
      <c r="M64" s="30"/>
      <c r="N64" s="30"/>
      <c r="O64" s="30">
        <v>212</v>
      </c>
      <c r="P64" s="30">
        <v>262</v>
      </c>
      <c r="Q64" s="31">
        <v>164</v>
      </c>
      <c r="R64" s="17" t="str">
        <f t="shared" si="1"/>
        <v xml:space="preserve">D10 1,5 km </v>
      </c>
      <c r="S64" s="17" t="str">
        <f t="shared" si="2"/>
        <v>Amanda Böjer</v>
      </c>
      <c r="T64" s="84"/>
      <c r="U64" s="35"/>
      <c r="V64" s="35"/>
      <c r="W64" s="35"/>
      <c r="X64" s="35"/>
    </row>
    <row r="65" spans="1:24" s="17" customFormat="1" ht="12" customHeight="1">
      <c r="A65" s="25" t="s">
        <v>308</v>
      </c>
      <c r="B65" s="26" t="s">
        <v>1213</v>
      </c>
      <c r="C65" s="109" t="s">
        <v>729</v>
      </c>
      <c r="D65" s="109" t="s">
        <v>1214</v>
      </c>
      <c r="E65" s="27">
        <v>4</v>
      </c>
      <c r="F65" s="28">
        <f t="shared" si="0"/>
        <v>1</v>
      </c>
      <c r="G65" s="83"/>
      <c r="H65" s="30">
        <v>257</v>
      </c>
      <c r="I65" s="30"/>
      <c r="J65" s="30"/>
      <c r="K65" s="30"/>
      <c r="L65" s="30"/>
      <c r="M65" s="30"/>
      <c r="N65" s="30"/>
      <c r="O65" s="30"/>
      <c r="P65" s="30"/>
      <c r="Q65" s="31"/>
      <c r="R65" s="17" t="str">
        <f t="shared" si="1"/>
        <v xml:space="preserve">D10 1,5 km </v>
      </c>
      <c r="S65" s="17" t="str">
        <f t="shared" si="2"/>
        <v>Amanda Norrgård</v>
      </c>
      <c r="T65" s="84"/>
      <c r="U65" s="35"/>
      <c r="V65" s="35"/>
      <c r="W65" s="35"/>
      <c r="X65" s="35"/>
    </row>
    <row r="66" spans="1:24" s="17" customFormat="1" ht="12" customHeight="1">
      <c r="A66" s="25" t="s">
        <v>308</v>
      </c>
      <c r="B66" s="26" t="s">
        <v>276</v>
      </c>
      <c r="C66" s="109" t="s">
        <v>729</v>
      </c>
      <c r="D66" s="109" t="s">
        <v>731</v>
      </c>
      <c r="E66" s="27">
        <v>6</v>
      </c>
      <c r="F66" s="28">
        <f t="shared" ref="F66:F129" si="3">COUNT(G66:Q66)</f>
        <v>0</v>
      </c>
      <c r="G66" s="83"/>
      <c r="H66" s="30"/>
      <c r="I66" s="30"/>
      <c r="J66" s="30"/>
      <c r="K66" s="30"/>
      <c r="L66" s="30"/>
      <c r="M66" s="30"/>
      <c r="N66" s="30"/>
      <c r="O66" s="30"/>
      <c r="P66" s="30"/>
      <c r="Q66" s="31"/>
      <c r="R66" s="17" t="str">
        <f t="shared" ref="R66:R129" si="4">A66</f>
        <v xml:space="preserve">D10 1,5 km </v>
      </c>
      <c r="S66" s="17" t="str">
        <f t="shared" ref="S66:S129" si="5">B66</f>
        <v>Amanda Rönngren</v>
      </c>
      <c r="T66" s="84"/>
      <c r="U66" s="35"/>
      <c r="V66" s="35"/>
      <c r="W66" s="35"/>
      <c r="X66" s="35"/>
    </row>
    <row r="67" spans="1:24" s="17" customFormat="1" ht="12" customHeight="1">
      <c r="A67" s="25" t="s">
        <v>308</v>
      </c>
      <c r="B67" s="26" t="s">
        <v>277</v>
      </c>
      <c r="C67" s="109" t="s">
        <v>741</v>
      </c>
      <c r="D67" s="109" t="s">
        <v>742</v>
      </c>
      <c r="E67" s="27" t="s">
        <v>307</v>
      </c>
      <c r="F67" s="28">
        <f t="shared" si="3"/>
        <v>6</v>
      </c>
      <c r="G67" s="83">
        <v>231</v>
      </c>
      <c r="H67" s="30"/>
      <c r="I67" s="30">
        <v>203</v>
      </c>
      <c r="J67" s="30">
        <v>207</v>
      </c>
      <c r="K67" s="30"/>
      <c r="L67" s="30">
        <v>201</v>
      </c>
      <c r="M67" s="30"/>
      <c r="N67" s="30"/>
      <c r="O67" s="30">
        <v>204</v>
      </c>
      <c r="P67" s="30">
        <v>260</v>
      </c>
      <c r="Q67" s="31"/>
      <c r="R67" s="17" t="str">
        <f t="shared" si="4"/>
        <v xml:space="preserve">D10 1,5 km </v>
      </c>
      <c r="S67" s="17" t="str">
        <f t="shared" si="5"/>
        <v>Angelica Jansson</v>
      </c>
      <c r="T67" s="84"/>
      <c r="U67" s="35"/>
      <c r="V67" s="35"/>
      <c r="W67" s="35"/>
      <c r="X67" s="35"/>
    </row>
    <row r="68" spans="1:24" s="17" customFormat="1" ht="12" customHeight="1">
      <c r="A68" s="25" t="s">
        <v>308</v>
      </c>
      <c r="B68" s="26" t="s">
        <v>196</v>
      </c>
      <c r="C68" s="109" t="s">
        <v>757</v>
      </c>
      <c r="D68" s="109" t="s">
        <v>755</v>
      </c>
      <c r="E68" s="27" t="s">
        <v>306</v>
      </c>
      <c r="F68" s="28">
        <f t="shared" si="3"/>
        <v>0</v>
      </c>
      <c r="G68" s="83"/>
      <c r="H68" s="30"/>
      <c r="I68" s="30"/>
      <c r="J68" s="30"/>
      <c r="K68" s="30"/>
      <c r="L68" s="30"/>
      <c r="M68" s="30"/>
      <c r="N68" s="30"/>
      <c r="O68" s="30"/>
      <c r="P68" s="30"/>
      <c r="Q68" s="31"/>
      <c r="R68" s="17" t="str">
        <f t="shared" si="4"/>
        <v xml:space="preserve">D10 1,5 km </v>
      </c>
      <c r="S68" s="17" t="str">
        <f t="shared" si="5"/>
        <v>Astrid From</v>
      </c>
      <c r="T68" s="84"/>
      <c r="U68" s="35"/>
      <c r="V68" s="35"/>
      <c r="W68" s="35"/>
      <c r="X68" s="35"/>
    </row>
    <row r="69" spans="1:24" s="17" customFormat="1" ht="12" customHeight="1">
      <c r="A69" s="25" t="s">
        <v>308</v>
      </c>
      <c r="B69" s="26" t="s">
        <v>202</v>
      </c>
      <c r="C69" s="109" t="s">
        <v>805</v>
      </c>
      <c r="D69" s="109" t="s">
        <v>706</v>
      </c>
      <c r="E69" s="27" t="s">
        <v>307</v>
      </c>
      <c r="F69" s="28">
        <f t="shared" si="3"/>
        <v>8</v>
      </c>
      <c r="G69" s="83">
        <v>281</v>
      </c>
      <c r="H69" s="30">
        <v>237</v>
      </c>
      <c r="I69" s="30">
        <v>224</v>
      </c>
      <c r="J69" s="30">
        <v>201</v>
      </c>
      <c r="K69" s="30"/>
      <c r="L69" s="30">
        <v>227</v>
      </c>
      <c r="M69" s="30"/>
      <c r="N69" s="30"/>
      <c r="O69" s="30">
        <v>203</v>
      </c>
      <c r="P69" s="30">
        <v>264</v>
      </c>
      <c r="Q69" s="31">
        <v>207</v>
      </c>
      <c r="R69" s="17" t="str">
        <f t="shared" si="4"/>
        <v xml:space="preserve">D10 1,5 km </v>
      </c>
      <c r="S69" s="17" t="str">
        <f t="shared" si="5"/>
        <v>Ebba Augustsson</v>
      </c>
      <c r="T69" s="84"/>
      <c r="U69" s="35"/>
      <c r="V69" s="35"/>
      <c r="W69" s="35"/>
      <c r="X69" s="35"/>
    </row>
    <row r="70" spans="1:24" s="17" customFormat="1" ht="12" customHeight="1">
      <c r="A70" s="25" t="s">
        <v>308</v>
      </c>
      <c r="B70" s="26" t="s">
        <v>278</v>
      </c>
      <c r="C70" s="109" t="s">
        <v>805</v>
      </c>
      <c r="D70" s="109" t="s">
        <v>742</v>
      </c>
      <c r="E70" s="27" t="s">
        <v>307</v>
      </c>
      <c r="F70" s="28">
        <f t="shared" si="3"/>
        <v>0</v>
      </c>
      <c r="G70" s="83"/>
      <c r="H70" s="30"/>
      <c r="I70" s="30"/>
      <c r="J70" s="30"/>
      <c r="K70" s="30"/>
      <c r="L70" s="30"/>
      <c r="M70" s="30"/>
      <c r="N70" s="30"/>
      <c r="O70" s="30"/>
      <c r="P70" s="30"/>
      <c r="Q70" s="31"/>
      <c r="R70" s="17" t="str">
        <f t="shared" si="4"/>
        <v xml:space="preserve">D10 1,5 km </v>
      </c>
      <c r="S70" s="17" t="str">
        <f t="shared" si="5"/>
        <v>Ebba Jansson</v>
      </c>
      <c r="T70" s="84"/>
      <c r="U70" s="35"/>
      <c r="V70" s="35"/>
      <c r="W70" s="35"/>
      <c r="X70" s="35"/>
    </row>
    <row r="71" spans="1:24" s="17" customFormat="1" ht="12" customHeight="1">
      <c r="A71" s="25" t="s">
        <v>308</v>
      </c>
      <c r="B71" s="26" t="s">
        <v>593</v>
      </c>
      <c r="C71" s="109" t="s">
        <v>805</v>
      </c>
      <c r="D71" s="109" t="s">
        <v>808</v>
      </c>
      <c r="E71" s="27">
        <v>5</v>
      </c>
      <c r="F71" s="28">
        <f t="shared" si="3"/>
        <v>3</v>
      </c>
      <c r="G71" s="83">
        <v>232</v>
      </c>
      <c r="H71" s="30"/>
      <c r="I71" s="30">
        <v>204</v>
      </c>
      <c r="J71" s="30">
        <v>208</v>
      </c>
      <c r="K71" s="30"/>
      <c r="L71" s="30"/>
      <c r="M71" s="30"/>
      <c r="N71" s="30"/>
      <c r="O71" s="30"/>
      <c r="P71" s="30"/>
      <c r="Q71" s="31"/>
      <c r="R71" s="17" t="str">
        <f t="shared" si="4"/>
        <v xml:space="preserve">D10 1,5 km </v>
      </c>
      <c r="S71" s="17" t="str">
        <f t="shared" si="5"/>
        <v>Ebba Rydberg</v>
      </c>
      <c r="T71" s="84"/>
      <c r="U71" s="35"/>
      <c r="V71" s="35"/>
      <c r="W71" s="35"/>
      <c r="X71" s="35"/>
    </row>
    <row r="72" spans="1:24" s="17" customFormat="1" ht="12" customHeight="1">
      <c r="A72" s="25" t="s">
        <v>308</v>
      </c>
      <c r="B72" s="26" t="s">
        <v>279</v>
      </c>
      <c r="C72" s="109" t="s">
        <v>816</v>
      </c>
      <c r="D72" s="109" t="s">
        <v>821</v>
      </c>
      <c r="E72" s="27" t="s">
        <v>306</v>
      </c>
      <c r="F72" s="28">
        <f t="shared" si="3"/>
        <v>0</v>
      </c>
      <c r="G72" s="83"/>
      <c r="H72" s="30"/>
      <c r="I72" s="30"/>
      <c r="J72" s="30"/>
      <c r="K72" s="30"/>
      <c r="L72" s="30"/>
      <c r="M72" s="30"/>
      <c r="N72" s="30"/>
      <c r="O72" s="30"/>
      <c r="P72" s="30"/>
      <c r="Q72" s="31"/>
      <c r="R72" s="17" t="str">
        <f t="shared" si="4"/>
        <v xml:space="preserve">D10 1,5 km </v>
      </c>
      <c r="S72" s="17" t="str">
        <f t="shared" si="5"/>
        <v>Elin Schmidt</v>
      </c>
      <c r="T72" s="84"/>
      <c r="U72" s="35"/>
      <c r="V72" s="35"/>
      <c r="W72" s="35"/>
      <c r="X72" s="35"/>
    </row>
    <row r="73" spans="1:24" s="17" customFormat="1" ht="12" customHeight="1">
      <c r="A73" s="25" t="s">
        <v>308</v>
      </c>
      <c r="B73" s="26" t="s">
        <v>280</v>
      </c>
      <c r="C73" s="109" t="s">
        <v>816</v>
      </c>
      <c r="D73" s="109" t="s">
        <v>762</v>
      </c>
      <c r="E73" s="27" t="s">
        <v>307</v>
      </c>
      <c r="F73" s="28">
        <f t="shared" si="3"/>
        <v>0</v>
      </c>
      <c r="G73" s="83"/>
      <c r="H73" s="30"/>
      <c r="I73" s="30"/>
      <c r="J73" s="30"/>
      <c r="K73" s="30"/>
      <c r="L73" s="30"/>
      <c r="M73" s="30"/>
      <c r="N73" s="30"/>
      <c r="O73" s="30"/>
      <c r="P73" s="30"/>
      <c r="Q73" s="31"/>
      <c r="R73" s="17" t="str">
        <f t="shared" si="4"/>
        <v xml:space="preserve">D10 1,5 km </v>
      </c>
      <c r="S73" s="17" t="str">
        <f t="shared" si="5"/>
        <v>Elin Schollin</v>
      </c>
      <c r="T73" s="84"/>
      <c r="U73" s="35"/>
      <c r="V73" s="35"/>
      <c r="W73" s="35"/>
      <c r="X73" s="35"/>
    </row>
    <row r="74" spans="1:24" s="17" customFormat="1" ht="12" customHeight="1">
      <c r="A74" s="25" t="s">
        <v>308</v>
      </c>
      <c r="B74" s="26" t="s">
        <v>281</v>
      </c>
      <c r="C74" s="109" t="s">
        <v>833</v>
      </c>
      <c r="D74" s="109" t="s">
        <v>719</v>
      </c>
      <c r="E74" s="27" t="s">
        <v>307</v>
      </c>
      <c r="F74" s="28">
        <f t="shared" si="3"/>
        <v>0</v>
      </c>
      <c r="G74" s="83"/>
      <c r="H74" s="30"/>
      <c r="I74" s="30"/>
      <c r="J74" s="30"/>
      <c r="K74" s="30"/>
      <c r="L74" s="30"/>
      <c r="M74" s="30"/>
      <c r="N74" s="30"/>
      <c r="O74" s="30"/>
      <c r="P74" s="30"/>
      <c r="Q74" s="31"/>
      <c r="R74" s="17" t="str">
        <f t="shared" si="4"/>
        <v xml:space="preserve">D10 1,5 km </v>
      </c>
      <c r="S74" s="17" t="str">
        <f t="shared" si="5"/>
        <v>Ellen Heldt-Cassel</v>
      </c>
      <c r="T74" s="84"/>
      <c r="U74" s="35"/>
      <c r="V74" s="35"/>
      <c r="W74" s="35"/>
      <c r="X74" s="35"/>
    </row>
    <row r="75" spans="1:24" s="17" customFormat="1" ht="12" customHeight="1">
      <c r="A75" s="25" t="s">
        <v>308</v>
      </c>
      <c r="B75" s="26" t="s">
        <v>206</v>
      </c>
      <c r="C75" s="109" t="s">
        <v>835</v>
      </c>
      <c r="D75" s="109" t="s">
        <v>761</v>
      </c>
      <c r="E75" s="27" t="s">
        <v>307</v>
      </c>
      <c r="F75" s="28">
        <f t="shared" si="3"/>
        <v>5</v>
      </c>
      <c r="G75" s="83">
        <v>218</v>
      </c>
      <c r="H75" s="30">
        <v>234</v>
      </c>
      <c r="I75" s="30"/>
      <c r="J75" s="30">
        <v>278</v>
      </c>
      <c r="K75" s="30">
        <v>230</v>
      </c>
      <c r="L75" s="30">
        <v>253</v>
      </c>
      <c r="M75" s="30"/>
      <c r="N75" s="30"/>
      <c r="O75" s="30"/>
      <c r="P75" s="30"/>
      <c r="Q75" s="31"/>
      <c r="R75" s="17" t="str">
        <f t="shared" si="4"/>
        <v xml:space="preserve">D10 1,5 km </v>
      </c>
      <c r="S75" s="17" t="str">
        <f t="shared" si="5"/>
        <v>Elsa Leander</v>
      </c>
      <c r="T75" s="84"/>
      <c r="U75" s="35"/>
      <c r="V75" s="35"/>
      <c r="W75" s="35"/>
      <c r="X75" s="35"/>
    </row>
    <row r="76" spans="1:24" s="17" customFormat="1" ht="12" customHeight="1">
      <c r="A76" s="25" t="s">
        <v>308</v>
      </c>
      <c r="B76" s="26" t="s">
        <v>282</v>
      </c>
      <c r="C76" s="109" t="s">
        <v>859</v>
      </c>
      <c r="D76" s="109" t="s">
        <v>860</v>
      </c>
      <c r="E76" s="27" t="s">
        <v>307</v>
      </c>
      <c r="F76" s="28">
        <f t="shared" si="3"/>
        <v>0</v>
      </c>
      <c r="G76" s="83"/>
      <c r="H76" s="30"/>
      <c r="I76" s="30"/>
      <c r="J76" s="30"/>
      <c r="K76" s="30"/>
      <c r="L76" s="30"/>
      <c r="M76" s="30"/>
      <c r="N76" s="30"/>
      <c r="O76" s="30"/>
      <c r="P76" s="30"/>
      <c r="Q76" s="31"/>
      <c r="R76" s="17" t="str">
        <f t="shared" si="4"/>
        <v xml:space="preserve">D10 1,5 km </v>
      </c>
      <c r="S76" s="17" t="str">
        <f t="shared" si="5"/>
        <v>Fanny Holmqvist</v>
      </c>
      <c r="T76" s="84"/>
      <c r="U76" s="35"/>
      <c r="V76" s="35"/>
      <c r="W76" s="35"/>
      <c r="X76" s="35"/>
    </row>
    <row r="77" spans="1:24" s="17" customFormat="1" ht="12" customHeight="1">
      <c r="A77" s="25" t="s">
        <v>308</v>
      </c>
      <c r="B77" s="26" t="s">
        <v>283</v>
      </c>
      <c r="C77" s="109" t="s">
        <v>877</v>
      </c>
      <c r="D77" s="109" t="s">
        <v>878</v>
      </c>
      <c r="E77" s="27" t="s">
        <v>306</v>
      </c>
      <c r="F77" s="28">
        <f t="shared" si="3"/>
        <v>0</v>
      </c>
      <c r="G77" s="83"/>
      <c r="H77" s="30"/>
      <c r="I77" s="30"/>
      <c r="J77" s="30"/>
      <c r="K77" s="30"/>
      <c r="L77" s="30"/>
      <c r="M77" s="30"/>
      <c r="N77" s="30"/>
      <c r="O77" s="30"/>
      <c r="P77" s="30"/>
      <c r="Q77" s="31"/>
      <c r="R77" s="17" t="str">
        <f t="shared" si="4"/>
        <v xml:space="preserve">D10 1,5 km </v>
      </c>
      <c r="S77" s="17" t="str">
        <f t="shared" si="5"/>
        <v>Gunnel Lindgren</v>
      </c>
      <c r="T77" s="84"/>
      <c r="U77" s="35"/>
      <c r="V77" s="35"/>
      <c r="W77" s="35"/>
      <c r="X77" s="35"/>
    </row>
    <row r="78" spans="1:24" s="17" customFormat="1" ht="12" customHeight="1">
      <c r="A78" s="25" t="s">
        <v>308</v>
      </c>
      <c r="B78" s="26" t="s">
        <v>284</v>
      </c>
      <c r="C78" s="109" t="s">
        <v>883</v>
      </c>
      <c r="D78" s="109" t="s">
        <v>884</v>
      </c>
      <c r="E78" s="27" t="s">
        <v>307</v>
      </c>
      <c r="F78" s="28">
        <f t="shared" si="3"/>
        <v>0</v>
      </c>
      <c r="G78" s="83"/>
      <c r="H78" s="30"/>
      <c r="I78" s="30"/>
      <c r="J78" s="30"/>
      <c r="K78" s="30"/>
      <c r="L78" s="30"/>
      <c r="M78" s="30"/>
      <c r="N78" s="30"/>
      <c r="O78" s="30"/>
      <c r="P78" s="30"/>
      <c r="Q78" s="31"/>
      <c r="R78" s="17" t="str">
        <f t="shared" si="4"/>
        <v xml:space="preserve">D10 1,5 km </v>
      </c>
      <c r="S78" s="17" t="str">
        <f t="shared" si="5"/>
        <v>Hanna Johansson</v>
      </c>
      <c r="T78" s="84"/>
      <c r="U78" s="35"/>
      <c r="V78" s="35"/>
      <c r="W78" s="35"/>
      <c r="X78" s="35"/>
    </row>
    <row r="79" spans="1:24" s="17" customFormat="1" ht="12" customHeight="1">
      <c r="A79" s="25" t="s">
        <v>308</v>
      </c>
      <c r="B79" s="26" t="s">
        <v>285</v>
      </c>
      <c r="C79" s="109" t="s">
        <v>883</v>
      </c>
      <c r="D79" s="109" t="s">
        <v>705</v>
      </c>
      <c r="E79" s="27" t="s">
        <v>307</v>
      </c>
      <c r="F79" s="28">
        <f t="shared" si="3"/>
        <v>0</v>
      </c>
      <c r="G79" s="83"/>
      <c r="H79" s="30"/>
      <c r="I79" s="30"/>
      <c r="J79" s="30"/>
      <c r="K79" s="30"/>
      <c r="L79" s="30"/>
      <c r="M79" s="30"/>
      <c r="N79" s="30"/>
      <c r="O79" s="30"/>
      <c r="P79" s="30"/>
      <c r="Q79" s="31"/>
      <c r="R79" s="17" t="str">
        <f t="shared" si="4"/>
        <v xml:space="preserve">D10 1,5 km </v>
      </c>
      <c r="S79" s="17" t="str">
        <f t="shared" si="5"/>
        <v>Hanna Rillo-Andersson</v>
      </c>
      <c r="T79" s="84"/>
      <c r="U79" s="35"/>
      <c r="V79" s="35"/>
      <c r="W79" s="35"/>
      <c r="X79" s="35"/>
    </row>
    <row r="80" spans="1:24" s="17" customFormat="1" ht="12" customHeight="1">
      <c r="A80" s="25" t="s">
        <v>308</v>
      </c>
      <c r="B80" s="26" t="s">
        <v>286</v>
      </c>
      <c r="C80" s="109" t="s">
        <v>896</v>
      </c>
      <c r="D80" s="109" t="s">
        <v>897</v>
      </c>
      <c r="E80" s="27" t="s">
        <v>306</v>
      </c>
      <c r="F80" s="28">
        <f t="shared" si="3"/>
        <v>0</v>
      </c>
      <c r="G80" s="83"/>
      <c r="H80" s="30"/>
      <c r="I80" s="30"/>
      <c r="J80" s="30"/>
      <c r="K80" s="30"/>
      <c r="L80" s="30"/>
      <c r="M80" s="30"/>
      <c r="N80" s="30"/>
      <c r="O80" s="30"/>
      <c r="P80" s="30"/>
      <c r="Q80" s="31"/>
      <c r="R80" s="17" t="str">
        <f t="shared" si="4"/>
        <v xml:space="preserve">D10 1,5 km </v>
      </c>
      <c r="S80" s="17" t="str">
        <f t="shared" si="5"/>
        <v>Hilda Olhans</v>
      </c>
      <c r="T80" s="84"/>
      <c r="U80" s="35"/>
      <c r="V80" s="35"/>
      <c r="W80" s="35"/>
      <c r="X80" s="35"/>
    </row>
    <row r="81" spans="1:24" s="17" customFormat="1" ht="12" customHeight="1">
      <c r="A81" s="25" t="s">
        <v>308</v>
      </c>
      <c r="B81" s="26" t="s">
        <v>287</v>
      </c>
      <c r="C81" s="109" t="s">
        <v>902</v>
      </c>
      <c r="D81" s="109" t="s">
        <v>703</v>
      </c>
      <c r="E81" s="27" t="s">
        <v>306</v>
      </c>
      <c r="F81" s="28">
        <f t="shared" si="3"/>
        <v>0</v>
      </c>
      <c r="G81" s="83"/>
      <c r="H81" s="30"/>
      <c r="I81" s="30"/>
      <c r="J81" s="30"/>
      <c r="K81" s="30"/>
      <c r="L81" s="30"/>
      <c r="M81" s="30"/>
      <c r="N81" s="30"/>
      <c r="O81" s="30"/>
      <c r="P81" s="30"/>
      <c r="Q81" s="31"/>
      <c r="R81" s="17" t="str">
        <f t="shared" si="4"/>
        <v xml:space="preserve">D10 1,5 km </v>
      </c>
      <c r="S81" s="17" t="str">
        <f t="shared" si="5"/>
        <v>Ida Lahr</v>
      </c>
      <c r="T81" s="84"/>
      <c r="U81" s="35"/>
      <c r="V81" s="35"/>
      <c r="W81" s="35"/>
      <c r="X81" s="35"/>
    </row>
    <row r="82" spans="1:24" s="17" customFormat="1" ht="12" customHeight="1">
      <c r="A82" s="25" t="s">
        <v>308</v>
      </c>
      <c r="B82" s="26" t="s">
        <v>288</v>
      </c>
      <c r="C82" s="109" t="s">
        <v>902</v>
      </c>
      <c r="D82" s="109" t="s">
        <v>905</v>
      </c>
      <c r="E82" s="27" t="s">
        <v>306</v>
      </c>
      <c r="F82" s="28">
        <f t="shared" si="3"/>
        <v>0</v>
      </c>
      <c r="G82" s="83"/>
      <c r="H82" s="30"/>
      <c r="I82" s="30"/>
      <c r="J82" s="30"/>
      <c r="K82" s="30"/>
      <c r="L82" s="30"/>
      <c r="M82" s="30"/>
      <c r="N82" s="30"/>
      <c r="O82" s="30"/>
      <c r="P82" s="30"/>
      <c r="Q82" s="31"/>
      <c r="R82" s="17" t="str">
        <f t="shared" si="4"/>
        <v xml:space="preserve">D10 1,5 km </v>
      </c>
      <c r="S82" s="17" t="str">
        <f t="shared" si="5"/>
        <v>Ida Olsen</v>
      </c>
      <c r="T82" s="84"/>
      <c r="U82" s="35"/>
      <c r="V82" s="35"/>
      <c r="W82" s="35"/>
      <c r="X82" s="35"/>
    </row>
    <row r="83" spans="1:24" s="17" customFormat="1" ht="12" customHeight="1">
      <c r="A83" s="25" t="s">
        <v>308</v>
      </c>
      <c r="B83" s="26" t="s">
        <v>289</v>
      </c>
      <c r="C83" s="109" t="s">
        <v>908</v>
      </c>
      <c r="D83" s="109" t="s">
        <v>746</v>
      </c>
      <c r="E83" s="27" t="s">
        <v>307</v>
      </c>
      <c r="F83" s="28">
        <f t="shared" si="3"/>
        <v>0</v>
      </c>
      <c r="G83" s="83"/>
      <c r="H83" s="30"/>
      <c r="I83" s="30"/>
      <c r="J83" s="30"/>
      <c r="K83" s="30"/>
      <c r="L83" s="30"/>
      <c r="M83" s="30"/>
      <c r="N83" s="30"/>
      <c r="O83" s="30"/>
      <c r="P83" s="30"/>
      <c r="Q83" s="31"/>
      <c r="R83" s="17" t="str">
        <f t="shared" si="4"/>
        <v xml:space="preserve">D10 1,5 km </v>
      </c>
      <c r="S83" s="17" t="str">
        <f t="shared" si="5"/>
        <v>Ingrid Hahne</v>
      </c>
      <c r="T83" s="84"/>
      <c r="U83" s="35"/>
      <c r="V83" s="35"/>
      <c r="W83" s="35"/>
      <c r="X83" s="35"/>
    </row>
    <row r="84" spans="1:24" s="17" customFormat="1" ht="12" customHeight="1">
      <c r="A84" s="25" t="s">
        <v>308</v>
      </c>
      <c r="B84" s="26" t="s">
        <v>234</v>
      </c>
      <c r="C84" s="109" t="s">
        <v>946</v>
      </c>
      <c r="D84" s="109" t="s">
        <v>705</v>
      </c>
      <c r="E84" s="27" t="s">
        <v>307</v>
      </c>
      <c r="F84" s="28">
        <f t="shared" si="3"/>
        <v>0</v>
      </c>
      <c r="G84" s="83"/>
      <c r="H84" s="30"/>
      <c r="I84" s="30"/>
      <c r="J84" s="30"/>
      <c r="K84" s="30"/>
      <c r="L84" s="30"/>
      <c r="M84" s="30"/>
      <c r="N84" s="30"/>
      <c r="O84" s="30"/>
      <c r="P84" s="30"/>
      <c r="Q84" s="31"/>
      <c r="R84" s="17" t="str">
        <f t="shared" si="4"/>
        <v xml:space="preserve">D10 1,5 km </v>
      </c>
      <c r="S84" s="17" t="str">
        <f t="shared" si="5"/>
        <v>Julia Andersson</v>
      </c>
      <c r="T84" s="84"/>
      <c r="U84" s="35"/>
      <c r="V84" s="35"/>
      <c r="W84" s="35"/>
      <c r="X84" s="35"/>
    </row>
    <row r="85" spans="1:24" s="17" customFormat="1" ht="12" customHeight="1">
      <c r="A85" s="25" t="s">
        <v>308</v>
      </c>
      <c r="B85" s="26" t="s">
        <v>290</v>
      </c>
      <c r="C85" s="109" t="s">
        <v>946</v>
      </c>
      <c r="D85" s="109" t="s">
        <v>727</v>
      </c>
      <c r="E85" s="27" t="s">
        <v>307</v>
      </c>
      <c r="F85" s="28">
        <f t="shared" si="3"/>
        <v>2</v>
      </c>
      <c r="G85" s="83">
        <v>269</v>
      </c>
      <c r="H85" s="30"/>
      <c r="I85" s="30"/>
      <c r="J85" s="30"/>
      <c r="K85" s="30">
        <v>222</v>
      </c>
      <c r="L85" s="30"/>
      <c r="M85" s="30"/>
      <c r="N85" s="30"/>
      <c r="O85" s="30"/>
      <c r="P85" s="30"/>
      <c r="Q85" s="31"/>
      <c r="R85" s="17" t="str">
        <f t="shared" si="4"/>
        <v xml:space="preserve">D10 1,5 km </v>
      </c>
      <c r="S85" s="17" t="str">
        <f t="shared" si="5"/>
        <v>Julia Eriksson</v>
      </c>
      <c r="T85" s="84"/>
      <c r="U85" s="35"/>
      <c r="V85" s="35"/>
      <c r="W85" s="35"/>
      <c r="X85" s="35"/>
    </row>
    <row r="86" spans="1:24" s="17" customFormat="1" ht="12" customHeight="1">
      <c r="A86" s="25" t="s">
        <v>308</v>
      </c>
      <c r="B86" s="26" t="s">
        <v>291</v>
      </c>
      <c r="C86" s="109" t="s">
        <v>946</v>
      </c>
      <c r="D86" s="109" t="s">
        <v>713</v>
      </c>
      <c r="E86" s="27" t="s">
        <v>307</v>
      </c>
      <c r="F86" s="28">
        <f t="shared" si="3"/>
        <v>0</v>
      </c>
      <c r="G86" s="83"/>
      <c r="H86" s="30"/>
      <c r="I86" s="30"/>
      <c r="J86" s="30"/>
      <c r="K86" s="30"/>
      <c r="L86" s="30"/>
      <c r="M86" s="30"/>
      <c r="N86" s="30"/>
      <c r="O86" s="30"/>
      <c r="P86" s="30"/>
      <c r="Q86" s="31"/>
      <c r="R86" s="17" t="str">
        <f t="shared" si="4"/>
        <v xml:space="preserve">D10 1,5 km </v>
      </c>
      <c r="S86" s="17" t="str">
        <f t="shared" si="5"/>
        <v>Julia Lindberg</v>
      </c>
      <c r="T86" s="84"/>
      <c r="U86" s="35"/>
      <c r="V86" s="35"/>
      <c r="W86" s="35"/>
      <c r="X86" s="35"/>
    </row>
    <row r="87" spans="1:24" s="17" customFormat="1" ht="12" customHeight="1">
      <c r="A87" s="25" t="s">
        <v>308</v>
      </c>
      <c r="B87" s="26" t="s">
        <v>292</v>
      </c>
      <c r="C87" s="109" t="s">
        <v>951</v>
      </c>
      <c r="D87" s="109" t="s">
        <v>953</v>
      </c>
      <c r="E87" s="27" t="s">
        <v>306</v>
      </c>
      <c r="F87" s="28">
        <f t="shared" si="3"/>
        <v>0</v>
      </c>
      <c r="G87" s="83"/>
      <c r="H87" s="30"/>
      <c r="I87" s="30"/>
      <c r="J87" s="30"/>
      <c r="K87" s="30"/>
      <c r="L87" s="30"/>
      <c r="M87" s="30"/>
      <c r="N87" s="30"/>
      <c r="O87" s="30"/>
      <c r="P87" s="30"/>
      <c r="Q87" s="31"/>
      <c r="R87" s="17" t="str">
        <f t="shared" si="4"/>
        <v xml:space="preserve">D10 1,5 km </v>
      </c>
      <c r="S87" s="17" t="str">
        <f t="shared" si="5"/>
        <v>Kajsa Malmberg</v>
      </c>
      <c r="T87" s="84"/>
      <c r="U87" s="35"/>
      <c r="V87" s="35"/>
      <c r="W87" s="35"/>
      <c r="X87" s="35"/>
    </row>
    <row r="88" spans="1:24" s="17" customFormat="1" ht="12" customHeight="1">
      <c r="A88" s="25" t="s">
        <v>308</v>
      </c>
      <c r="B88" s="26" t="s">
        <v>208</v>
      </c>
      <c r="C88" s="109" t="s">
        <v>955</v>
      </c>
      <c r="D88" s="109" t="s">
        <v>909</v>
      </c>
      <c r="E88" s="27" t="s">
        <v>307</v>
      </c>
      <c r="F88" s="28">
        <f t="shared" si="3"/>
        <v>3</v>
      </c>
      <c r="G88" s="83">
        <v>224</v>
      </c>
      <c r="H88" s="30">
        <v>251</v>
      </c>
      <c r="I88" s="30"/>
      <c r="J88" s="30">
        <v>217</v>
      </c>
      <c r="K88" s="30"/>
      <c r="L88" s="30"/>
      <c r="M88" s="30"/>
      <c r="N88" s="30"/>
      <c r="O88" s="30"/>
      <c r="P88" s="30"/>
      <c r="Q88" s="31"/>
      <c r="R88" s="17" t="str">
        <f t="shared" si="4"/>
        <v xml:space="preserve">D10 1,5 km </v>
      </c>
      <c r="S88" s="17" t="str">
        <f t="shared" si="5"/>
        <v xml:space="preserve">Karin Nyman </v>
      </c>
      <c r="T88" s="84"/>
      <c r="U88" s="35"/>
      <c r="V88" s="35"/>
      <c r="W88" s="35"/>
      <c r="X88" s="35"/>
    </row>
    <row r="89" spans="1:24" s="17" customFormat="1" ht="12" customHeight="1">
      <c r="A89" s="25" t="s">
        <v>308</v>
      </c>
      <c r="B89" s="26" t="s">
        <v>293</v>
      </c>
      <c r="C89" s="109" t="s">
        <v>982</v>
      </c>
      <c r="D89" s="109" t="s">
        <v>783</v>
      </c>
      <c r="E89" s="27" t="s">
        <v>307</v>
      </c>
      <c r="F89" s="28">
        <f t="shared" si="3"/>
        <v>0</v>
      </c>
      <c r="G89" s="83"/>
      <c r="H89" s="30"/>
      <c r="I89" s="30"/>
      <c r="J89" s="30"/>
      <c r="K89" s="30"/>
      <c r="L89" s="30"/>
      <c r="M89" s="30"/>
      <c r="N89" s="30"/>
      <c r="O89" s="30"/>
      <c r="P89" s="30"/>
      <c r="Q89" s="31"/>
      <c r="R89" s="17" t="str">
        <f t="shared" si="4"/>
        <v xml:space="preserve">D10 1,5 km </v>
      </c>
      <c r="S89" s="17" t="str">
        <f t="shared" si="5"/>
        <v>Lovisa Djerf</v>
      </c>
      <c r="T89" s="84"/>
      <c r="U89" s="35"/>
      <c r="V89" s="35"/>
      <c r="W89" s="35"/>
      <c r="X89" s="35"/>
    </row>
    <row r="90" spans="1:24" s="17" customFormat="1" ht="12" customHeight="1">
      <c r="A90" s="25" t="s">
        <v>308</v>
      </c>
      <c r="B90" s="26" t="s">
        <v>210</v>
      </c>
      <c r="C90" s="109" t="s">
        <v>982</v>
      </c>
      <c r="D90" s="109" t="s">
        <v>983</v>
      </c>
      <c r="E90" s="27" t="s">
        <v>307</v>
      </c>
      <c r="F90" s="28">
        <f t="shared" si="3"/>
        <v>8</v>
      </c>
      <c r="G90" s="83">
        <v>240</v>
      </c>
      <c r="H90" s="30">
        <v>220</v>
      </c>
      <c r="I90" s="30"/>
      <c r="J90" s="30"/>
      <c r="K90" s="30">
        <v>240</v>
      </c>
      <c r="L90" s="30">
        <v>264</v>
      </c>
      <c r="M90" s="30">
        <v>247</v>
      </c>
      <c r="N90" s="30"/>
      <c r="O90" s="30">
        <v>249</v>
      </c>
      <c r="P90" s="30">
        <v>263</v>
      </c>
      <c r="Q90" s="31">
        <v>177</v>
      </c>
      <c r="R90" s="17" t="str">
        <f t="shared" si="4"/>
        <v xml:space="preserve">D10 1,5 km </v>
      </c>
      <c r="S90" s="17" t="str">
        <f t="shared" si="5"/>
        <v>Lovisa Leonardsson</v>
      </c>
      <c r="T90" s="84"/>
      <c r="U90" s="35"/>
      <c r="V90" s="35"/>
      <c r="W90" s="35"/>
      <c r="X90" s="35"/>
    </row>
    <row r="91" spans="1:24" s="17" customFormat="1" ht="12" customHeight="1">
      <c r="A91" s="25" t="s">
        <v>308</v>
      </c>
      <c r="B91" s="26" t="s">
        <v>294</v>
      </c>
      <c r="C91" s="109" t="s">
        <v>985</v>
      </c>
      <c r="D91" s="109" t="s">
        <v>986</v>
      </c>
      <c r="E91" s="27" t="s">
        <v>307</v>
      </c>
      <c r="F91" s="28">
        <f t="shared" si="3"/>
        <v>0</v>
      </c>
      <c r="G91" s="83"/>
      <c r="H91" s="30"/>
      <c r="I91" s="30"/>
      <c r="J91" s="30"/>
      <c r="K91" s="30"/>
      <c r="L91" s="30"/>
      <c r="M91" s="30"/>
      <c r="N91" s="30"/>
      <c r="O91" s="30"/>
      <c r="P91" s="30"/>
      <c r="Q91" s="31"/>
      <c r="R91" s="17" t="str">
        <f t="shared" si="4"/>
        <v xml:space="preserve">D10 1,5 km </v>
      </c>
      <c r="S91" s="17" t="str">
        <f t="shared" si="5"/>
        <v>Luna Ohre</v>
      </c>
      <c r="T91" s="84"/>
      <c r="U91" s="35"/>
      <c r="V91" s="35"/>
      <c r="W91" s="35"/>
      <c r="X91" s="35"/>
    </row>
    <row r="92" spans="1:24" s="17" customFormat="1" ht="12" customHeight="1">
      <c r="A92" s="25" t="s">
        <v>308</v>
      </c>
      <c r="B92" s="26" t="s">
        <v>295</v>
      </c>
      <c r="C92" s="109" t="s">
        <v>987</v>
      </c>
      <c r="D92" s="109" t="s">
        <v>894</v>
      </c>
      <c r="E92" s="27" t="s">
        <v>306</v>
      </c>
      <c r="F92" s="28">
        <f t="shared" si="3"/>
        <v>1</v>
      </c>
      <c r="G92" s="83"/>
      <c r="H92" s="30"/>
      <c r="I92" s="30"/>
      <c r="J92" s="30"/>
      <c r="K92" s="30"/>
      <c r="L92" s="30"/>
      <c r="M92" s="30">
        <v>245</v>
      </c>
      <c r="N92" s="30"/>
      <c r="O92" s="30"/>
      <c r="P92" s="30"/>
      <c r="Q92" s="31"/>
      <c r="R92" s="17" t="str">
        <f t="shared" si="4"/>
        <v xml:space="preserve">D10 1,5 km </v>
      </c>
      <c r="S92" s="17" t="str">
        <f t="shared" si="5"/>
        <v>Lynn Svens</v>
      </c>
      <c r="T92" s="84"/>
      <c r="U92" s="35"/>
      <c r="V92" s="35"/>
      <c r="W92" s="35"/>
      <c r="X92" s="35"/>
    </row>
    <row r="93" spans="1:24" s="17" customFormat="1" ht="12" customHeight="1">
      <c r="A93" s="25" t="s">
        <v>308</v>
      </c>
      <c r="B93" s="26" t="s">
        <v>296</v>
      </c>
      <c r="C93" s="109" t="s">
        <v>988</v>
      </c>
      <c r="D93" s="109" t="s">
        <v>727</v>
      </c>
      <c r="E93" s="27" t="s">
        <v>306</v>
      </c>
      <c r="F93" s="28">
        <f t="shared" si="3"/>
        <v>0</v>
      </c>
      <c r="G93" s="83"/>
      <c r="H93" s="30"/>
      <c r="I93" s="30"/>
      <c r="J93" s="30"/>
      <c r="K93" s="30"/>
      <c r="L93" s="30"/>
      <c r="M93" s="30"/>
      <c r="N93" s="30"/>
      <c r="O93" s="30"/>
      <c r="P93" s="30"/>
      <c r="Q93" s="31"/>
      <c r="R93" s="17" t="str">
        <f t="shared" si="4"/>
        <v xml:space="preserve">D10 1,5 km </v>
      </c>
      <c r="S93" s="17" t="str">
        <f t="shared" si="5"/>
        <v>Madelene Eriksson</v>
      </c>
      <c r="T93" s="84"/>
      <c r="U93" s="35"/>
      <c r="V93" s="35"/>
      <c r="W93" s="35"/>
      <c r="X93" s="35"/>
    </row>
    <row r="94" spans="1:24" s="17" customFormat="1" ht="12" customHeight="1">
      <c r="A94" s="25" t="s">
        <v>308</v>
      </c>
      <c r="B94" s="26" t="s">
        <v>297</v>
      </c>
      <c r="C94" s="109" t="s">
        <v>991</v>
      </c>
      <c r="D94" s="109" t="s">
        <v>16</v>
      </c>
      <c r="E94" s="27" t="s">
        <v>307</v>
      </c>
      <c r="F94" s="28">
        <f t="shared" si="3"/>
        <v>0</v>
      </c>
      <c r="G94" s="83"/>
      <c r="H94" s="30"/>
      <c r="I94" s="30"/>
      <c r="J94" s="30"/>
      <c r="K94" s="30"/>
      <c r="L94" s="30"/>
      <c r="M94" s="30"/>
      <c r="N94" s="30"/>
      <c r="O94" s="30"/>
      <c r="P94" s="30"/>
      <c r="Q94" s="31"/>
      <c r="R94" s="17" t="str">
        <f t="shared" si="4"/>
        <v xml:space="preserve">D10 1,5 km </v>
      </c>
      <c r="S94" s="17" t="str">
        <f t="shared" si="5"/>
        <v>Maja Alander</v>
      </c>
      <c r="T94" s="84"/>
      <c r="U94" s="35"/>
      <c r="V94" s="35"/>
      <c r="W94" s="35"/>
      <c r="X94" s="35"/>
    </row>
    <row r="95" spans="1:24" s="17" customFormat="1" ht="12" customHeight="1">
      <c r="A95" s="25" t="s">
        <v>308</v>
      </c>
      <c r="B95" s="26" t="s">
        <v>298</v>
      </c>
      <c r="C95" s="109" t="s">
        <v>1008</v>
      </c>
      <c r="D95" s="109" t="s">
        <v>1010</v>
      </c>
      <c r="E95" s="27" t="s">
        <v>306</v>
      </c>
      <c r="F95" s="28">
        <f t="shared" si="3"/>
        <v>0</v>
      </c>
      <c r="G95" s="83"/>
      <c r="H95" s="30"/>
      <c r="I95" s="30"/>
      <c r="J95" s="30"/>
      <c r="K95" s="30"/>
      <c r="L95" s="30"/>
      <c r="M95" s="30"/>
      <c r="N95" s="30"/>
      <c r="O95" s="30"/>
      <c r="P95" s="30"/>
      <c r="Q95" s="31"/>
      <c r="R95" s="17" t="str">
        <f t="shared" si="4"/>
        <v xml:space="preserve">D10 1,5 km </v>
      </c>
      <c r="S95" s="17" t="str">
        <f t="shared" si="5"/>
        <v>Matilda Käck</v>
      </c>
      <c r="T95" s="84"/>
      <c r="U95" s="35"/>
      <c r="V95" s="35"/>
      <c r="W95" s="35"/>
      <c r="X95" s="35"/>
    </row>
    <row r="96" spans="1:24" s="17" customFormat="1" ht="12" customHeight="1">
      <c r="A96" s="25" t="s">
        <v>308</v>
      </c>
      <c r="B96" s="26" t="s">
        <v>168</v>
      </c>
      <c r="C96" s="109" t="s">
        <v>1019</v>
      </c>
      <c r="D96" s="109" t="s">
        <v>727</v>
      </c>
      <c r="E96" s="27">
        <v>5</v>
      </c>
      <c r="F96" s="28">
        <f t="shared" si="3"/>
        <v>6</v>
      </c>
      <c r="G96" s="83">
        <v>241</v>
      </c>
      <c r="H96" s="30">
        <v>221</v>
      </c>
      <c r="I96" s="30"/>
      <c r="J96" s="30"/>
      <c r="K96" s="30">
        <v>239</v>
      </c>
      <c r="L96" s="30">
        <v>265</v>
      </c>
      <c r="M96" s="30"/>
      <c r="N96" s="30"/>
      <c r="O96" s="30">
        <v>250</v>
      </c>
      <c r="P96" s="30"/>
      <c r="Q96" s="31">
        <v>170</v>
      </c>
      <c r="R96" s="17" t="str">
        <f t="shared" si="4"/>
        <v xml:space="preserve">D10 1,5 km </v>
      </c>
      <c r="S96" s="17" t="str">
        <f t="shared" si="5"/>
        <v>Moa Eriksson</v>
      </c>
      <c r="T96" s="84"/>
      <c r="U96" s="35"/>
      <c r="V96" s="35"/>
      <c r="W96" s="35"/>
      <c r="X96" s="35"/>
    </row>
    <row r="97" spans="1:24" s="17" customFormat="1" ht="12" customHeight="1">
      <c r="A97" s="25" t="s">
        <v>308</v>
      </c>
      <c r="B97" s="26" t="s">
        <v>197</v>
      </c>
      <c r="C97" s="109" t="s">
        <v>1025</v>
      </c>
      <c r="D97" s="109" t="s">
        <v>1026</v>
      </c>
      <c r="E97" s="27" t="s">
        <v>306</v>
      </c>
      <c r="F97" s="28">
        <f t="shared" si="3"/>
        <v>8</v>
      </c>
      <c r="G97" s="83"/>
      <c r="H97" s="30">
        <v>259</v>
      </c>
      <c r="I97" s="30"/>
      <c r="J97" s="30">
        <v>266</v>
      </c>
      <c r="K97" s="30">
        <v>210</v>
      </c>
      <c r="L97" s="30">
        <v>260</v>
      </c>
      <c r="M97" s="30">
        <v>234</v>
      </c>
      <c r="N97" s="30">
        <v>216</v>
      </c>
      <c r="O97" s="30"/>
      <c r="P97" s="30">
        <v>261</v>
      </c>
      <c r="Q97" s="31">
        <v>205</v>
      </c>
      <c r="R97" s="17" t="str">
        <f t="shared" si="4"/>
        <v xml:space="preserve">D10 1,5 km </v>
      </c>
      <c r="S97" s="17" t="str">
        <f t="shared" si="5"/>
        <v>Natalia Alman</v>
      </c>
      <c r="T97" s="84"/>
      <c r="U97" s="35"/>
      <c r="V97" s="35"/>
      <c r="W97" s="35"/>
      <c r="X97" s="35"/>
    </row>
    <row r="98" spans="1:24" s="17" customFormat="1" ht="12" customHeight="1">
      <c r="A98" s="25" t="s">
        <v>308</v>
      </c>
      <c r="B98" s="26" t="s">
        <v>299</v>
      </c>
      <c r="C98" s="109" t="s">
        <v>1027</v>
      </c>
      <c r="D98" s="109" t="s">
        <v>920</v>
      </c>
      <c r="E98" s="27" t="s">
        <v>307</v>
      </c>
      <c r="F98" s="28">
        <f t="shared" si="3"/>
        <v>0</v>
      </c>
      <c r="G98" s="83"/>
      <c r="H98" s="30"/>
      <c r="I98" s="30"/>
      <c r="J98" s="30"/>
      <c r="K98" s="30"/>
      <c r="L98" s="30"/>
      <c r="M98" s="30"/>
      <c r="N98" s="30"/>
      <c r="O98" s="30"/>
      <c r="P98" s="30"/>
      <c r="Q98" s="31"/>
      <c r="R98" s="17" t="str">
        <f t="shared" si="4"/>
        <v xml:space="preserve">D10 1,5 km </v>
      </c>
      <c r="S98" s="17" t="str">
        <f t="shared" si="5"/>
        <v>Natalie Tallgren</v>
      </c>
      <c r="T98" s="84"/>
      <c r="U98" s="35"/>
      <c r="V98" s="35"/>
      <c r="W98" s="35"/>
      <c r="X98" s="35"/>
    </row>
    <row r="99" spans="1:24" s="17" customFormat="1" ht="12" customHeight="1">
      <c r="A99" s="25" t="s">
        <v>308</v>
      </c>
      <c r="B99" s="26" t="s">
        <v>300</v>
      </c>
      <c r="C99" s="109" t="s">
        <v>1035</v>
      </c>
      <c r="D99" s="109" t="s">
        <v>742</v>
      </c>
      <c r="E99" s="27" t="s">
        <v>307</v>
      </c>
      <c r="F99" s="28">
        <f t="shared" si="3"/>
        <v>0</v>
      </c>
      <c r="G99" s="83"/>
      <c r="H99" s="30"/>
      <c r="I99" s="30"/>
      <c r="J99" s="30"/>
      <c r="K99" s="30"/>
      <c r="L99" s="30"/>
      <c r="M99" s="30"/>
      <c r="N99" s="30"/>
      <c r="O99" s="30"/>
      <c r="P99" s="30"/>
      <c r="Q99" s="31"/>
      <c r="R99" s="17" t="str">
        <f t="shared" si="4"/>
        <v xml:space="preserve">D10 1,5 km </v>
      </c>
      <c r="S99" s="17" t="str">
        <f t="shared" si="5"/>
        <v>Nora Jansson</v>
      </c>
      <c r="T99" s="84"/>
      <c r="U99" s="35"/>
      <c r="V99" s="35"/>
      <c r="W99" s="35"/>
      <c r="X99" s="35"/>
    </row>
    <row r="100" spans="1:24" s="17" customFormat="1" ht="12" customHeight="1">
      <c r="A100" s="25" t="s">
        <v>308</v>
      </c>
      <c r="B100" s="26" t="s">
        <v>301</v>
      </c>
      <c r="C100" s="109" t="s">
        <v>1071</v>
      </c>
      <c r="D100" s="109" t="s">
        <v>1072</v>
      </c>
      <c r="E100" s="27" t="s">
        <v>307</v>
      </c>
      <c r="F100" s="28">
        <f t="shared" si="3"/>
        <v>0</v>
      </c>
      <c r="G100" s="83"/>
      <c r="H100" s="30"/>
      <c r="I100" s="30"/>
      <c r="J100" s="30"/>
      <c r="K100" s="30"/>
      <c r="L100" s="30"/>
      <c r="M100" s="30"/>
      <c r="N100" s="30"/>
      <c r="O100" s="30"/>
      <c r="P100" s="30"/>
      <c r="Q100" s="31"/>
      <c r="R100" s="17" t="str">
        <f t="shared" si="4"/>
        <v xml:space="preserve">D10 1,5 km </v>
      </c>
      <c r="S100" s="17" t="str">
        <f t="shared" si="5"/>
        <v>Sara Enebrink</v>
      </c>
      <c r="T100" s="84"/>
      <c r="U100" s="35"/>
      <c r="V100" s="35"/>
      <c r="W100" s="35"/>
      <c r="X100" s="35"/>
    </row>
    <row r="101" spans="1:24" s="17" customFormat="1" ht="12" customHeight="1">
      <c r="A101" s="25" t="s">
        <v>308</v>
      </c>
      <c r="B101" s="26" t="s">
        <v>198</v>
      </c>
      <c r="C101" s="109" t="s">
        <v>1077</v>
      </c>
      <c r="D101" s="109" t="s">
        <v>1078</v>
      </c>
      <c r="E101" s="27" t="s">
        <v>306</v>
      </c>
      <c r="F101" s="28">
        <f t="shared" si="3"/>
        <v>7</v>
      </c>
      <c r="G101" s="83"/>
      <c r="H101" s="30"/>
      <c r="I101" s="30">
        <v>251</v>
      </c>
      <c r="J101" s="30">
        <v>215</v>
      </c>
      <c r="K101" s="30"/>
      <c r="L101" s="30">
        <v>256</v>
      </c>
      <c r="M101" s="30">
        <v>237</v>
      </c>
      <c r="N101" s="30">
        <v>230</v>
      </c>
      <c r="O101" s="30">
        <v>253</v>
      </c>
      <c r="P101" s="30"/>
      <c r="Q101" s="31">
        <v>169</v>
      </c>
      <c r="R101" s="17" t="str">
        <f t="shared" si="4"/>
        <v xml:space="preserve">D10 1,5 km </v>
      </c>
      <c r="S101" s="17" t="str">
        <f t="shared" si="5"/>
        <v>Sofia Monk</v>
      </c>
      <c r="T101" s="84"/>
      <c r="U101" s="35"/>
      <c r="V101" s="35"/>
      <c r="W101" s="35"/>
      <c r="X101" s="35"/>
    </row>
    <row r="102" spans="1:24" s="17" customFormat="1" ht="12" customHeight="1">
      <c r="A102" s="25" t="s">
        <v>308</v>
      </c>
      <c r="B102" s="26" t="s">
        <v>302</v>
      </c>
      <c r="C102" s="109" t="s">
        <v>1077</v>
      </c>
      <c r="D102" s="109" t="s">
        <v>1079</v>
      </c>
      <c r="E102" s="27" t="s">
        <v>306</v>
      </c>
      <c r="F102" s="28">
        <f t="shared" si="3"/>
        <v>0</v>
      </c>
      <c r="G102" s="83"/>
      <c r="H102" s="30"/>
      <c r="I102" s="30"/>
      <c r="J102" s="30"/>
      <c r="K102" s="30"/>
      <c r="L102" s="30"/>
      <c r="M102" s="30"/>
      <c r="N102" s="30"/>
      <c r="O102" s="30"/>
      <c r="P102" s="30"/>
      <c r="Q102" s="31"/>
      <c r="R102" s="17" t="str">
        <f t="shared" si="4"/>
        <v xml:space="preserve">D10 1,5 km </v>
      </c>
      <c r="S102" s="17" t="str">
        <f t="shared" si="5"/>
        <v>Sofia Wasborg</v>
      </c>
      <c r="T102" s="84"/>
      <c r="U102" s="35"/>
      <c r="V102" s="35"/>
      <c r="W102" s="35"/>
      <c r="X102" s="35"/>
    </row>
    <row r="103" spans="1:24" s="17" customFormat="1" ht="12" customHeight="1">
      <c r="A103" s="25" t="s">
        <v>308</v>
      </c>
      <c r="B103" s="26" t="s">
        <v>303</v>
      </c>
      <c r="C103" s="109" t="s">
        <v>1081</v>
      </c>
      <c r="D103" s="109" t="s">
        <v>1082</v>
      </c>
      <c r="E103" s="27" t="s">
        <v>307</v>
      </c>
      <c r="F103" s="28">
        <f t="shared" si="3"/>
        <v>0</v>
      </c>
      <c r="G103" s="83"/>
      <c r="H103" s="30"/>
      <c r="I103" s="30"/>
      <c r="J103" s="30"/>
      <c r="K103" s="30"/>
      <c r="L103" s="30"/>
      <c r="M103" s="30"/>
      <c r="N103" s="30"/>
      <c r="O103" s="30"/>
      <c r="P103" s="30"/>
      <c r="Q103" s="31"/>
      <c r="R103" s="17" t="str">
        <f t="shared" si="4"/>
        <v xml:space="preserve">D10 1,5 km </v>
      </c>
      <c r="S103" s="17" t="str">
        <f t="shared" si="5"/>
        <v>Stina Dernfalk</v>
      </c>
      <c r="T103" s="84"/>
      <c r="U103" s="35"/>
      <c r="V103" s="35"/>
      <c r="W103" s="35"/>
      <c r="X103" s="35"/>
    </row>
    <row r="104" spans="1:24" s="17" customFormat="1" ht="12" customHeight="1">
      <c r="A104" s="25" t="s">
        <v>308</v>
      </c>
      <c r="B104" s="26" t="s">
        <v>658</v>
      </c>
      <c r="C104" s="109" t="s">
        <v>1086</v>
      </c>
      <c r="D104" s="109" t="s">
        <v>1087</v>
      </c>
      <c r="E104" s="27" t="s">
        <v>307</v>
      </c>
      <c r="F104" s="28">
        <f t="shared" si="3"/>
        <v>0</v>
      </c>
      <c r="G104" s="83"/>
      <c r="H104" s="30"/>
      <c r="I104" s="30"/>
      <c r="J104" s="30"/>
      <c r="K104" s="30"/>
      <c r="L104" s="30"/>
      <c r="M104" s="30"/>
      <c r="N104" s="30"/>
      <c r="O104" s="30"/>
      <c r="P104" s="30"/>
      <c r="Q104" s="31"/>
      <c r="R104" s="17" t="str">
        <f t="shared" si="4"/>
        <v xml:space="preserve">D10 1,5 km </v>
      </c>
      <c r="S104" s="17" t="str">
        <f t="shared" si="5"/>
        <v>Tea Trygg</v>
      </c>
      <c r="T104" s="84"/>
      <c r="U104" s="35"/>
      <c r="V104" s="35"/>
      <c r="W104" s="35"/>
      <c r="X104" s="35"/>
    </row>
    <row r="105" spans="1:24" s="17" customFormat="1" ht="12" customHeight="1">
      <c r="A105" s="25" t="s">
        <v>308</v>
      </c>
      <c r="B105" s="26" t="s">
        <v>304</v>
      </c>
      <c r="C105" s="109" t="s">
        <v>1091</v>
      </c>
      <c r="D105" s="109" t="s">
        <v>1092</v>
      </c>
      <c r="E105" s="27" t="s">
        <v>306</v>
      </c>
      <c r="F105" s="28">
        <f t="shared" si="3"/>
        <v>0</v>
      </c>
      <c r="G105" s="83"/>
      <c r="H105" s="30"/>
      <c r="I105" s="30"/>
      <c r="J105" s="30"/>
      <c r="K105" s="30"/>
      <c r="L105" s="30"/>
      <c r="M105" s="30"/>
      <c r="N105" s="30"/>
      <c r="O105" s="30"/>
      <c r="P105" s="30"/>
      <c r="Q105" s="31"/>
      <c r="R105" s="17" t="str">
        <f t="shared" si="4"/>
        <v xml:space="preserve">D10 1,5 km </v>
      </c>
      <c r="S105" s="17" t="str">
        <f t="shared" si="5"/>
        <v>Thea Moen</v>
      </c>
      <c r="T105" s="84"/>
      <c r="U105" s="35"/>
      <c r="V105" s="35"/>
      <c r="W105" s="35"/>
      <c r="X105" s="35"/>
    </row>
    <row r="106" spans="1:24" s="17" customFormat="1" ht="12" customHeight="1">
      <c r="A106" s="25" t="s">
        <v>308</v>
      </c>
      <c r="B106" s="26" t="s">
        <v>305</v>
      </c>
      <c r="C106" s="109" t="s">
        <v>1098</v>
      </c>
      <c r="D106" s="109" t="s">
        <v>701</v>
      </c>
      <c r="E106" s="27" t="s">
        <v>307</v>
      </c>
      <c r="F106" s="28">
        <f t="shared" si="3"/>
        <v>7</v>
      </c>
      <c r="G106" s="83">
        <v>261</v>
      </c>
      <c r="H106" s="30">
        <v>274</v>
      </c>
      <c r="I106" s="30"/>
      <c r="J106" s="30">
        <v>243</v>
      </c>
      <c r="K106" s="30"/>
      <c r="L106" s="30">
        <v>217</v>
      </c>
      <c r="M106" s="30"/>
      <c r="N106" s="30">
        <v>224</v>
      </c>
      <c r="O106" s="30">
        <v>244</v>
      </c>
      <c r="P106" s="30"/>
      <c r="Q106" s="31">
        <v>195</v>
      </c>
      <c r="R106" s="17" t="str">
        <f t="shared" si="4"/>
        <v xml:space="preserve">D10 1,5 km </v>
      </c>
      <c r="S106" s="17" t="str">
        <f t="shared" si="5"/>
        <v>Tilda Karlsson</v>
      </c>
      <c r="T106" s="84"/>
      <c r="U106" s="35"/>
      <c r="V106" s="35"/>
      <c r="W106" s="35"/>
      <c r="X106" s="35"/>
    </row>
    <row r="107" spans="1:24" s="17" customFormat="1" ht="12" customHeight="1">
      <c r="A107" s="25" t="s">
        <v>308</v>
      </c>
      <c r="B107" s="26" t="s">
        <v>592</v>
      </c>
      <c r="C107" s="109" t="s">
        <v>1098</v>
      </c>
      <c r="D107" s="109" t="s">
        <v>1099</v>
      </c>
      <c r="E107" s="27">
        <v>5</v>
      </c>
      <c r="F107" s="28">
        <f t="shared" si="3"/>
        <v>1</v>
      </c>
      <c r="G107" s="83">
        <v>225</v>
      </c>
      <c r="H107" s="30"/>
      <c r="I107" s="30"/>
      <c r="J107" s="30"/>
      <c r="K107" s="30"/>
      <c r="L107" s="30"/>
      <c r="M107" s="30"/>
      <c r="N107" s="30"/>
      <c r="O107" s="30"/>
      <c r="P107" s="30"/>
      <c r="Q107" s="31"/>
      <c r="R107" s="17" t="str">
        <f t="shared" si="4"/>
        <v xml:space="preserve">D10 1,5 km </v>
      </c>
      <c r="S107" s="17" t="str">
        <f t="shared" si="5"/>
        <v>Tilda Mårtensson</v>
      </c>
      <c r="T107" s="84"/>
      <c r="U107" s="35"/>
      <c r="V107" s="35"/>
      <c r="W107" s="35"/>
      <c r="X107" s="35"/>
    </row>
    <row r="108" spans="1:24" s="17" customFormat="1" ht="12" customHeight="1">
      <c r="A108" s="25" t="s">
        <v>308</v>
      </c>
      <c r="B108" s="26" t="s">
        <v>596</v>
      </c>
      <c r="C108" s="109" t="s">
        <v>1130</v>
      </c>
      <c r="D108" s="109" t="s">
        <v>809</v>
      </c>
      <c r="E108" s="27">
        <v>5</v>
      </c>
      <c r="F108" s="28">
        <f t="shared" si="3"/>
        <v>7</v>
      </c>
      <c r="G108" s="83">
        <v>235</v>
      </c>
      <c r="H108" s="30">
        <v>240</v>
      </c>
      <c r="I108" s="30"/>
      <c r="J108" s="30">
        <v>261</v>
      </c>
      <c r="K108" s="30">
        <v>235</v>
      </c>
      <c r="L108" s="30"/>
      <c r="M108" s="30">
        <v>252</v>
      </c>
      <c r="N108" s="30"/>
      <c r="O108" s="30">
        <v>261</v>
      </c>
      <c r="P108" s="30"/>
      <c r="Q108" s="31">
        <v>191</v>
      </c>
      <c r="R108" s="17" t="str">
        <f t="shared" si="4"/>
        <v xml:space="preserve">D10 1,5 km </v>
      </c>
      <c r="S108" s="17" t="str">
        <f t="shared" si="5"/>
        <v>Ylva Sundqvist</v>
      </c>
      <c r="T108" s="84"/>
      <c r="U108" s="35"/>
      <c r="V108" s="35"/>
      <c r="W108" s="35"/>
      <c r="X108" s="35"/>
    </row>
    <row r="109" spans="1:24" s="17" customFormat="1" ht="12" customHeight="1">
      <c r="A109" s="25" t="s">
        <v>323</v>
      </c>
      <c r="B109" s="26" t="s">
        <v>324</v>
      </c>
      <c r="C109" s="109" t="s">
        <v>717</v>
      </c>
      <c r="D109" s="109" t="s">
        <v>718</v>
      </c>
      <c r="E109" s="27" t="s">
        <v>309</v>
      </c>
      <c r="F109" s="28">
        <f t="shared" si="3"/>
        <v>0</v>
      </c>
      <c r="G109" s="83"/>
      <c r="H109" s="30"/>
      <c r="I109" s="30"/>
      <c r="J109" s="30"/>
      <c r="K109" s="30"/>
      <c r="L109" s="30"/>
      <c r="M109" s="30"/>
      <c r="N109" s="30"/>
      <c r="O109" s="30"/>
      <c r="P109" s="30"/>
      <c r="Q109" s="31"/>
      <c r="R109" s="17" t="str">
        <f t="shared" si="4"/>
        <v>D12 2,5 km</v>
      </c>
      <c r="S109" s="17" t="str">
        <f t="shared" si="5"/>
        <v>Alice Abrahamsson</v>
      </c>
      <c r="T109" s="84"/>
      <c r="U109" s="35"/>
      <c r="V109" s="35"/>
      <c r="W109" s="35"/>
      <c r="X109" s="35"/>
    </row>
    <row r="110" spans="1:24" s="17" customFormat="1" ht="12" customHeight="1">
      <c r="A110" s="25" t="s">
        <v>323</v>
      </c>
      <c r="B110" s="26" t="s">
        <v>325</v>
      </c>
      <c r="C110" s="109" t="s">
        <v>720</v>
      </c>
      <c r="D110" s="109" t="s">
        <v>10</v>
      </c>
      <c r="E110" s="27" t="s">
        <v>312</v>
      </c>
      <c r="F110" s="28">
        <f t="shared" si="3"/>
        <v>6</v>
      </c>
      <c r="G110" s="83"/>
      <c r="H110" s="30"/>
      <c r="I110" s="30"/>
      <c r="J110" s="30">
        <v>275</v>
      </c>
      <c r="K110" s="30"/>
      <c r="L110" s="30">
        <v>234</v>
      </c>
      <c r="M110" s="30">
        <v>229</v>
      </c>
      <c r="N110" s="30">
        <v>227</v>
      </c>
      <c r="O110" s="30">
        <v>234</v>
      </c>
      <c r="P110" s="30">
        <v>282</v>
      </c>
      <c r="Q110" s="31"/>
      <c r="R110" s="17" t="str">
        <f t="shared" si="4"/>
        <v>D12 2,5 km</v>
      </c>
      <c r="S110" s="17" t="str">
        <f t="shared" si="5"/>
        <v>Alicia Bergkvist</v>
      </c>
      <c r="T110" s="84"/>
      <c r="U110" s="35"/>
      <c r="V110" s="35"/>
      <c r="W110" s="35"/>
      <c r="X110" s="35"/>
    </row>
    <row r="111" spans="1:24" s="17" customFormat="1" ht="12" customHeight="1">
      <c r="A111" s="25" t="s">
        <v>323</v>
      </c>
      <c r="B111" s="26" t="s">
        <v>326</v>
      </c>
      <c r="C111" s="109" t="s">
        <v>721</v>
      </c>
      <c r="D111" s="109" t="s">
        <v>722</v>
      </c>
      <c r="E111" s="27" t="s">
        <v>309</v>
      </c>
      <c r="F111" s="28">
        <f t="shared" si="3"/>
        <v>6</v>
      </c>
      <c r="G111" s="83"/>
      <c r="H111" s="30">
        <v>229</v>
      </c>
      <c r="I111" s="30">
        <v>237</v>
      </c>
      <c r="J111" s="30">
        <v>249</v>
      </c>
      <c r="K111" s="30"/>
      <c r="L111" s="30">
        <v>244</v>
      </c>
      <c r="M111" s="30"/>
      <c r="N111" s="30">
        <v>241</v>
      </c>
      <c r="O111" s="30">
        <v>269</v>
      </c>
      <c r="P111" s="30"/>
      <c r="Q111" s="31"/>
      <c r="R111" s="17" t="str">
        <f t="shared" si="4"/>
        <v>D12 2,5 km</v>
      </c>
      <c r="S111" s="17" t="str">
        <f t="shared" si="5"/>
        <v>Alma Jönsén</v>
      </c>
      <c r="T111" s="84"/>
      <c r="U111" s="35"/>
      <c r="V111" s="35"/>
      <c r="W111" s="35"/>
      <c r="X111" s="35"/>
    </row>
    <row r="112" spans="1:24" s="17" customFormat="1" ht="12" customHeight="1">
      <c r="A112" s="25" t="s">
        <v>323</v>
      </c>
      <c r="B112" s="26" t="s">
        <v>215</v>
      </c>
      <c r="C112" s="109" t="s">
        <v>745</v>
      </c>
      <c r="D112" s="109" t="s">
        <v>747</v>
      </c>
      <c r="E112" s="27" t="s">
        <v>309</v>
      </c>
      <c r="F112" s="28">
        <f t="shared" si="3"/>
        <v>6</v>
      </c>
      <c r="G112" s="83"/>
      <c r="H112" s="30">
        <v>212</v>
      </c>
      <c r="I112" s="30">
        <v>216</v>
      </c>
      <c r="J112" s="30"/>
      <c r="K112" s="30"/>
      <c r="L112" s="30"/>
      <c r="M112" s="30">
        <v>224</v>
      </c>
      <c r="N112" s="30"/>
      <c r="O112" s="30">
        <v>248</v>
      </c>
      <c r="P112" s="30">
        <v>281</v>
      </c>
      <c r="Q112" s="31">
        <v>173</v>
      </c>
      <c r="R112" s="17" t="str">
        <f t="shared" si="4"/>
        <v>D12 2,5 km</v>
      </c>
      <c r="S112" s="17" t="str">
        <f t="shared" si="5"/>
        <v>Anna Krysén</v>
      </c>
      <c r="T112" s="84"/>
      <c r="U112" s="35"/>
      <c r="V112" s="35"/>
      <c r="W112" s="35"/>
      <c r="X112" s="35"/>
    </row>
    <row r="113" spans="1:24" s="17" customFormat="1" ht="12" customHeight="1">
      <c r="A113" s="25" t="s">
        <v>323</v>
      </c>
      <c r="B113" s="26" t="s">
        <v>327</v>
      </c>
      <c r="C113" s="109" t="s">
        <v>778</v>
      </c>
      <c r="D113" s="109" t="s">
        <v>779</v>
      </c>
      <c r="E113" s="27" t="s">
        <v>309</v>
      </c>
      <c r="F113" s="28">
        <f t="shared" si="3"/>
        <v>0</v>
      </c>
      <c r="G113" s="83"/>
      <c r="H113" s="30"/>
      <c r="I113" s="30"/>
      <c r="J113" s="30"/>
      <c r="K113" s="30"/>
      <c r="L113" s="30"/>
      <c r="M113" s="30"/>
      <c r="N113" s="30"/>
      <c r="O113" s="30"/>
      <c r="P113" s="30"/>
      <c r="Q113" s="31"/>
      <c r="R113" s="17" t="str">
        <f t="shared" si="4"/>
        <v>D12 2,5 km</v>
      </c>
      <c r="S113" s="17" t="str">
        <f t="shared" si="5"/>
        <v>Carolina Johansson Oberle</v>
      </c>
      <c r="T113" s="84"/>
      <c r="U113" s="35"/>
      <c r="V113" s="35"/>
      <c r="W113" s="35"/>
      <c r="X113" s="35"/>
    </row>
    <row r="114" spans="1:24" s="17" customFormat="1" ht="12" customHeight="1">
      <c r="A114" s="25" t="s">
        <v>323</v>
      </c>
      <c r="B114" s="26" t="s">
        <v>328</v>
      </c>
      <c r="C114" s="109" t="s">
        <v>831</v>
      </c>
      <c r="D114" s="109" t="s">
        <v>756</v>
      </c>
      <c r="E114" s="27" t="s">
        <v>312</v>
      </c>
      <c r="F114" s="28">
        <f t="shared" si="3"/>
        <v>0</v>
      </c>
      <c r="G114" s="83"/>
      <c r="H114" s="30"/>
      <c r="I114" s="30"/>
      <c r="J114" s="30"/>
      <c r="K114" s="30"/>
      <c r="L114" s="30"/>
      <c r="M114" s="30"/>
      <c r="N114" s="30"/>
      <c r="O114" s="30"/>
      <c r="P114" s="30"/>
      <c r="Q114" s="31"/>
      <c r="R114" s="17" t="str">
        <f t="shared" si="4"/>
        <v>D12 2,5 km</v>
      </c>
      <c r="S114" s="17" t="str">
        <f t="shared" si="5"/>
        <v>Ella Wiklander</v>
      </c>
      <c r="T114" s="84"/>
      <c r="U114" s="35"/>
      <c r="V114" s="35"/>
      <c r="W114" s="35"/>
      <c r="X114" s="35"/>
    </row>
    <row r="115" spans="1:24" s="17" customFormat="1" ht="12" customHeight="1">
      <c r="A115" s="25" t="s">
        <v>323</v>
      </c>
      <c r="B115" s="26" t="s">
        <v>329</v>
      </c>
      <c r="C115" s="109" t="s">
        <v>842</v>
      </c>
      <c r="D115" s="109" t="s">
        <v>742</v>
      </c>
      <c r="E115" s="27" t="s">
        <v>309</v>
      </c>
      <c r="F115" s="28">
        <f t="shared" si="3"/>
        <v>6</v>
      </c>
      <c r="G115" s="83"/>
      <c r="H115" s="30"/>
      <c r="I115" s="30">
        <v>206</v>
      </c>
      <c r="J115" s="30">
        <v>210</v>
      </c>
      <c r="K115" s="30"/>
      <c r="L115" s="30">
        <v>205</v>
      </c>
      <c r="M115" s="30">
        <v>220</v>
      </c>
      <c r="N115" s="30"/>
      <c r="O115" s="30">
        <v>206</v>
      </c>
      <c r="P115" s="30">
        <v>280</v>
      </c>
      <c r="Q115" s="31"/>
      <c r="R115" s="17" t="str">
        <f t="shared" si="4"/>
        <v>D12 2,5 km</v>
      </c>
      <c r="S115" s="17" t="str">
        <f t="shared" si="5"/>
        <v>Emilia Jansson</v>
      </c>
      <c r="T115" s="84"/>
      <c r="U115" s="35"/>
      <c r="V115" s="35"/>
      <c r="W115" s="35"/>
      <c r="X115" s="35"/>
    </row>
    <row r="116" spans="1:24" s="17" customFormat="1" ht="12" customHeight="1">
      <c r="A116" s="25" t="s">
        <v>323</v>
      </c>
      <c r="B116" s="26" t="s">
        <v>330</v>
      </c>
      <c r="C116" s="109" t="s">
        <v>843</v>
      </c>
      <c r="D116" s="109" t="s">
        <v>844</v>
      </c>
      <c r="E116" s="27" t="s">
        <v>100</v>
      </c>
      <c r="F116" s="28">
        <f t="shared" si="3"/>
        <v>0</v>
      </c>
      <c r="G116" s="83"/>
      <c r="H116" s="30"/>
      <c r="I116" s="30"/>
      <c r="J116" s="30"/>
      <c r="K116" s="30"/>
      <c r="L116" s="30"/>
      <c r="M116" s="30"/>
      <c r="N116" s="30"/>
      <c r="O116" s="30"/>
      <c r="P116" s="30"/>
      <c r="Q116" s="31"/>
      <c r="R116" s="17" t="str">
        <f t="shared" si="4"/>
        <v>D12 2,5 km</v>
      </c>
      <c r="S116" s="17" t="str">
        <f t="shared" si="5"/>
        <v>Emma Lundberg</v>
      </c>
      <c r="T116" s="84"/>
      <c r="U116" s="35"/>
      <c r="V116" s="35"/>
      <c r="W116" s="35"/>
      <c r="X116" s="35"/>
    </row>
    <row r="117" spans="1:24" s="17" customFormat="1" ht="12" customHeight="1">
      <c r="A117" s="25" t="s">
        <v>323</v>
      </c>
      <c r="B117" s="26" t="s">
        <v>204</v>
      </c>
      <c r="C117" s="109" t="s">
        <v>883</v>
      </c>
      <c r="D117" s="109" t="s">
        <v>885</v>
      </c>
      <c r="E117" s="27" t="s">
        <v>312</v>
      </c>
      <c r="F117" s="28">
        <f t="shared" si="3"/>
        <v>0</v>
      </c>
      <c r="G117" s="83"/>
      <c r="H117" s="30"/>
      <c r="I117" s="30"/>
      <c r="J117" s="30"/>
      <c r="K117" s="30"/>
      <c r="L117" s="30"/>
      <c r="M117" s="30"/>
      <c r="N117" s="30"/>
      <c r="O117" s="30"/>
      <c r="P117" s="30"/>
      <c r="Q117" s="31"/>
      <c r="R117" s="17" t="str">
        <f t="shared" si="4"/>
        <v>D12 2,5 km</v>
      </c>
      <c r="S117" s="17" t="str">
        <f t="shared" si="5"/>
        <v>Hanna Wahlqvist</v>
      </c>
      <c r="T117" s="84"/>
      <c r="U117" s="35"/>
      <c r="V117" s="35"/>
      <c r="W117" s="35"/>
      <c r="X117" s="35"/>
    </row>
    <row r="118" spans="1:24" s="17" customFormat="1" ht="12" customHeight="1">
      <c r="A118" s="25" t="s">
        <v>323</v>
      </c>
      <c r="B118" s="26" t="s">
        <v>331</v>
      </c>
      <c r="C118" s="109" t="s">
        <v>902</v>
      </c>
      <c r="D118" s="109" t="s">
        <v>903</v>
      </c>
      <c r="E118" s="27" t="s">
        <v>312</v>
      </c>
      <c r="F118" s="28">
        <f t="shared" si="3"/>
        <v>0</v>
      </c>
      <c r="G118" s="83"/>
      <c r="H118" s="30"/>
      <c r="I118" s="30"/>
      <c r="J118" s="30"/>
      <c r="K118" s="30"/>
      <c r="L118" s="30"/>
      <c r="M118" s="30"/>
      <c r="N118" s="30"/>
      <c r="O118" s="30"/>
      <c r="P118" s="30"/>
      <c r="Q118" s="31"/>
      <c r="R118" s="17" t="str">
        <f t="shared" si="4"/>
        <v>D12 2,5 km</v>
      </c>
      <c r="S118" s="17" t="str">
        <f t="shared" si="5"/>
        <v>Ida Carlsson</v>
      </c>
      <c r="T118" s="84"/>
      <c r="U118" s="35"/>
      <c r="V118" s="35"/>
      <c r="W118" s="35"/>
      <c r="X118" s="35"/>
    </row>
    <row r="119" spans="1:24" s="17" customFormat="1" ht="12" customHeight="1">
      <c r="A119" s="25" t="s">
        <v>323</v>
      </c>
      <c r="B119" s="26" t="s">
        <v>221</v>
      </c>
      <c r="C119" s="109" t="s">
        <v>908</v>
      </c>
      <c r="D119" s="109" t="s">
        <v>909</v>
      </c>
      <c r="E119" s="27" t="s">
        <v>309</v>
      </c>
      <c r="F119" s="28">
        <f t="shared" si="3"/>
        <v>3</v>
      </c>
      <c r="G119" s="83">
        <v>223</v>
      </c>
      <c r="H119" s="30">
        <v>252</v>
      </c>
      <c r="I119" s="30"/>
      <c r="J119" s="30">
        <v>216</v>
      </c>
      <c r="K119" s="30"/>
      <c r="L119" s="30"/>
      <c r="M119" s="30"/>
      <c r="N119" s="30"/>
      <c r="O119" s="30"/>
      <c r="P119" s="30"/>
      <c r="Q119" s="31"/>
      <c r="R119" s="17" t="str">
        <f t="shared" si="4"/>
        <v>D12 2,5 km</v>
      </c>
      <c r="S119" s="17" t="str">
        <f t="shared" si="5"/>
        <v>Ingrid Nyman</v>
      </c>
      <c r="T119" s="84"/>
      <c r="U119" s="35"/>
      <c r="V119" s="35"/>
      <c r="W119" s="35"/>
      <c r="X119" s="35"/>
    </row>
    <row r="120" spans="1:24" s="17" customFormat="1" ht="12" customHeight="1">
      <c r="A120" s="25" t="s">
        <v>323</v>
      </c>
      <c r="B120" s="26" t="s">
        <v>332</v>
      </c>
      <c r="C120" s="109" t="s">
        <v>910</v>
      </c>
      <c r="D120" s="109" t="s">
        <v>911</v>
      </c>
      <c r="E120" s="27" t="s">
        <v>312</v>
      </c>
      <c r="F120" s="28">
        <f t="shared" si="3"/>
        <v>0</v>
      </c>
      <c r="G120" s="83"/>
      <c r="H120" s="30"/>
      <c r="I120" s="30"/>
      <c r="J120" s="30"/>
      <c r="K120" s="30"/>
      <c r="L120" s="30"/>
      <c r="M120" s="30"/>
      <c r="N120" s="30"/>
      <c r="O120" s="30"/>
      <c r="P120" s="30"/>
      <c r="Q120" s="31"/>
      <c r="R120" s="17" t="str">
        <f t="shared" si="4"/>
        <v>D12 2,5 km</v>
      </c>
      <c r="S120" s="17" t="str">
        <f t="shared" si="5"/>
        <v>Isabella Backström</v>
      </c>
      <c r="T120" s="84"/>
      <c r="U120" s="35"/>
      <c r="V120" s="35"/>
      <c r="W120" s="35"/>
      <c r="X120" s="35"/>
    </row>
    <row r="121" spans="1:24" s="17" customFormat="1" ht="12" customHeight="1">
      <c r="A121" s="25" t="s">
        <v>323</v>
      </c>
      <c r="B121" s="26" t="s">
        <v>333</v>
      </c>
      <c r="C121" s="109" t="s">
        <v>946</v>
      </c>
      <c r="D121" s="109" t="s">
        <v>947</v>
      </c>
      <c r="E121" s="27" t="s">
        <v>312</v>
      </c>
      <c r="F121" s="28">
        <f t="shared" si="3"/>
        <v>0</v>
      </c>
      <c r="G121" s="83"/>
      <c r="H121" s="30"/>
      <c r="I121" s="30"/>
      <c r="J121" s="30"/>
      <c r="K121" s="30"/>
      <c r="L121" s="30"/>
      <c r="M121" s="30"/>
      <c r="N121" s="30"/>
      <c r="O121" s="30"/>
      <c r="P121" s="30"/>
      <c r="Q121" s="31"/>
      <c r="R121" s="17" t="str">
        <f t="shared" si="4"/>
        <v>D12 2,5 km</v>
      </c>
      <c r="S121" s="17" t="str">
        <f t="shared" si="5"/>
        <v>Julia Lanzieri</v>
      </c>
      <c r="T121" s="84"/>
      <c r="U121" s="35"/>
      <c r="V121" s="35"/>
      <c r="W121" s="35"/>
      <c r="X121" s="35"/>
    </row>
    <row r="122" spans="1:24" s="17" customFormat="1" ht="12" customHeight="1">
      <c r="A122" s="25" t="s">
        <v>323</v>
      </c>
      <c r="B122" s="26" t="s">
        <v>213</v>
      </c>
      <c r="C122" s="109" t="s">
        <v>982</v>
      </c>
      <c r="D122" s="109" t="s">
        <v>823</v>
      </c>
      <c r="E122" s="27" t="s">
        <v>309</v>
      </c>
      <c r="F122" s="28">
        <f t="shared" si="3"/>
        <v>0</v>
      </c>
      <c r="G122" s="83"/>
      <c r="H122" s="30"/>
      <c r="I122" s="30"/>
      <c r="J122" s="30"/>
      <c r="K122" s="30"/>
      <c r="L122" s="30"/>
      <c r="M122" s="30"/>
      <c r="N122" s="30"/>
      <c r="O122" s="30"/>
      <c r="P122" s="30"/>
      <c r="Q122" s="31"/>
      <c r="R122" s="17" t="str">
        <f t="shared" si="4"/>
        <v>D12 2,5 km</v>
      </c>
      <c r="S122" s="17" t="str">
        <f t="shared" si="5"/>
        <v>Lovisa Kangas</v>
      </c>
      <c r="T122" s="84"/>
      <c r="U122" s="35"/>
      <c r="V122" s="35"/>
      <c r="W122" s="35"/>
      <c r="X122" s="35"/>
    </row>
    <row r="123" spans="1:24" s="17" customFormat="1" ht="12" customHeight="1">
      <c r="A123" s="25" t="s">
        <v>323</v>
      </c>
      <c r="B123" s="26" t="s">
        <v>334</v>
      </c>
      <c r="C123" s="109" t="s">
        <v>991</v>
      </c>
      <c r="D123" s="109" t="s">
        <v>992</v>
      </c>
      <c r="E123" s="27" t="s">
        <v>100</v>
      </c>
      <c r="F123" s="28">
        <f t="shared" si="3"/>
        <v>0</v>
      </c>
      <c r="G123" s="83"/>
      <c r="H123" s="30"/>
      <c r="I123" s="30"/>
      <c r="J123" s="30"/>
      <c r="K123" s="30"/>
      <c r="L123" s="30"/>
      <c r="M123" s="30"/>
      <c r="N123" s="30"/>
      <c r="O123" s="30"/>
      <c r="P123" s="30"/>
      <c r="Q123" s="31"/>
      <c r="R123" s="17" t="str">
        <f t="shared" si="4"/>
        <v>D12 2,5 km</v>
      </c>
      <c r="S123" s="17" t="str">
        <f t="shared" si="5"/>
        <v>Maja Ernebrink</v>
      </c>
      <c r="T123" s="84"/>
      <c r="U123" s="35"/>
      <c r="V123" s="35"/>
      <c r="W123" s="35"/>
      <c r="X123" s="35"/>
    </row>
    <row r="124" spans="1:24" s="17" customFormat="1" ht="12" customHeight="1">
      <c r="A124" s="25" t="s">
        <v>323</v>
      </c>
      <c r="B124" s="26" t="s">
        <v>163</v>
      </c>
      <c r="C124" s="109" t="s">
        <v>991</v>
      </c>
      <c r="D124" s="109" t="s">
        <v>701</v>
      </c>
      <c r="E124" s="27" t="s">
        <v>309</v>
      </c>
      <c r="F124" s="28">
        <f t="shared" si="3"/>
        <v>0</v>
      </c>
      <c r="G124" s="83"/>
      <c r="H124" s="30"/>
      <c r="I124" s="30"/>
      <c r="J124" s="30"/>
      <c r="K124" s="30"/>
      <c r="L124" s="30"/>
      <c r="M124" s="30"/>
      <c r="N124" s="30"/>
      <c r="O124" s="30"/>
      <c r="P124" s="30"/>
      <c r="Q124" s="31"/>
      <c r="R124" s="17" t="str">
        <f t="shared" si="4"/>
        <v>D12 2,5 km</v>
      </c>
      <c r="S124" s="17" t="str">
        <f t="shared" si="5"/>
        <v>Maja Winrot Karlsson</v>
      </c>
      <c r="T124" s="84"/>
      <c r="U124" s="35"/>
      <c r="V124" s="35"/>
      <c r="W124" s="35"/>
      <c r="X124" s="35"/>
    </row>
    <row r="125" spans="1:24" s="17" customFormat="1" ht="12" customHeight="1">
      <c r="A125" s="25" t="s">
        <v>323</v>
      </c>
      <c r="B125" s="26" t="s">
        <v>335</v>
      </c>
      <c r="C125" s="109" t="s">
        <v>1039</v>
      </c>
      <c r="D125" s="109" t="s">
        <v>1040</v>
      </c>
      <c r="E125" s="27" t="s">
        <v>312</v>
      </c>
      <c r="F125" s="28">
        <f t="shared" si="3"/>
        <v>2</v>
      </c>
      <c r="G125" s="83"/>
      <c r="H125" s="30"/>
      <c r="I125" s="30"/>
      <c r="J125" s="30"/>
      <c r="K125" s="30"/>
      <c r="L125" s="30"/>
      <c r="M125" s="30"/>
      <c r="N125" s="30"/>
      <c r="O125" s="30">
        <v>231</v>
      </c>
      <c r="P125" s="30">
        <v>283</v>
      </c>
      <c r="Q125" s="31"/>
      <c r="R125" s="17" t="str">
        <f t="shared" si="4"/>
        <v>D12 2,5 km</v>
      </c>
      <c r="S125" s="17" t="str">
        <f t="shared" si="5"/>
        <v>Olga Rindeskog</v>
      </c>
      <c r="T125" s="84"/>
      <c r="U125" s="35"/>
      <c r="V125" s="35"/>
      <c r="W125" s="35"/>
      <c r="X125" s="35"/>
    </row>
    <row r="126" spans="1:24" s="17" customFormat="1" ht="12" customHeight="1">
      <c r="A126" s="25" t="s">
        <v>323</v>
      </c>
      <c r="B126" s="26" t="s">
        <v>336</v>
      </c>
      <c r="C126" s="109" t="s">
        <v>1066</v>
      </c>
      <c r="D126" s="109" t="s">
        <v>1067</v>
      </c>
      <c r="E126" s="27" t="s">
        <v>312</v>
      </c>
      <c r="F126" s="28">
        <f t="shared" si="3"/>
        <v>0</v>
      </c>
      <c r="G126" s="83"/>
      <c r="H126" s="30"/>
      <c r="I126" s="30"/>
      <c r="J126" s="30"/>
      <c r="K126" s="30"/>
      <c r="L126" s="30"/>
      <c r="M126" s="30"/>
      <c r="N126" s="30"/>
      <c r="O126" s="30"/>
      <c r="P126" s="30"/>
      <c r="Q126" s="31"/>
      <c r="R126" s="17" t="str">
        <f t="shared" si="4"/>
        <v>D12 2,5 km</v>
      </c>
      <c r="S126" s="17" t="str">
        <f t="shared" si="5"/>
        <v>Ruth Segerström</v>
      </c>
      <c r="T126" s="84"/>
      <c r="U126" s="35"/>
      <c r="V126" s="35"/>
      <c r="W126" s="35"/>
      <c r="X126" s="35"/>
    </row>
    <row r="127" spans="1:24" s="17" customFormat="1" ht="12" customHeight="1">
      <c r="A127" s="25" t="s">
        <v>323</v>
      </c>
      <c r="B127" s="26" t="s">
        <v>337</v>
      </c>
      <c r="C127" s="109" t="s">
        <v>1105</v>
      </c>
      <c r="D127" s="109" t="s">
        <v>1106</v>
      </c>
      <c r="E127" s="27">
        <v>3</v>
      </c>
      <c r="F127" s="28">
        <f t="shared" si="3"/>
        <v>1</v>
      </c>
      <c r="G127" s="83">
        <v>259</v>
      </c>
      <c r="H127" s="30"/>
      <c r="I127" s="30"/>
      <c r="J127" s="30"/>
      <c r="K127" s="30"/>
      <c r="L127" s="30"/>
      <c r="M127" s="30"/>
      <c r="N127" s="30"/>
      <c r="O127" s="30"/>
      <c r="P127" s="30"/>
      <c r="Q127" s="31"/>
      <c r="R127" s="17" t="str">
        <f t="shared" si="4"/>
        <v>D12 2,5 km</v>
      </c>
      <c r="S127" s="17" t="str">
        <f t="shared" si="5"/>
        <v>Tova Olausson</v>
      </c>
      <c r="T127" s="84"/>
      <c r="U127" s="35"/>
      <c r="V127" s="35"/>
      <c r="W127" s="35"/>
      <c r="X127" s="35"/>
    </row>
    <row r="128" spans="1:24" s="17" customFormat="1" ht="12" customHeight="1">
      <c r="A128" s="25" t="s">
        <v>376</v>
      </c>
      <c r="B128" s="26" t="s">
        <v>358</v>
      </c>
      <c r="C128" s="109" t="s">
        <v>717</v>
      </c>
      <c r="D128" s="109" t="s">
        <v>719</v>
      </c>
      <c r="E128" s="27" t="s">
        <v>341</v>
      </c>
      <c r="F128" s="28">
        <f t="shared" si="3"/>
        <v>1</v>
      </c>
      <c r="G128" s="83"/>
      <c r="H128" s="30"/>
      <c r="I128" s="30">
        <v>256</v>
      </c>
      <c r="J128" s="30"/>
      <c r="K128" s="30"/>
      <c r="L128" s="30"/>
      <c r="M128" s="30"/>
      <c r="N128" s="30"/>
      <c r="O128" s="30"/>
      <c r="P128" s="30"/>
      <c r="Q128" s="31"/>
      <c r="R128" s="17" t="str">
        <f t="shared" si="4"/>
        <v>D14 2,5 km</v>
      </c>
      <c r="S128" s="17" t="str">
        <f t="shared" si="5"/>
        <v>Alice Heldt-Cassel</v>
      </c>
      <c r="T128" s="84"/>
      <c r="U128" s="35"/>
      <c r="V128" s="35"/>
      <c r="W128" s="35"/>
      <c r="X128" s="35"/>
    </row>
    <row r="129" spans="1:24" s="17" customFormat="1" ht="12" customHeight="1">
      <c r="A129" s="25" t="s">
        <v>376</v>
      </c>
      <c r="B129" s="26" t="s">
        <v>359</v>
      </c>
      <c r="C129" s="109" t="s">
        <v>721</v>
      </c>
      <c r="D129" s="109" t="s">
        <v>723</v>
      </c>
      <c r="E129" s="27" t="s">
        <v>341</v>
      </c>
      <c r="F129" s="28">
        <f t="shared" si="3"/>
        <v>0</v>
      </c>
      <c r="G129" s="83"/>
      <c r="H129" s="30"/>
      <c r="I129" s="30"/>
      <c r="J129" s="30"/>
      <c r="K129" s="30"/>
      <c r="L129" s="30"/>
      <c r="M129" s="30"/>
      <c r="N129" s="30"/>
      <c r="O129" s="30"/>
      <c r="P129" s="30"/>
      <c r="Q129" s="31"/>
      <c r="R129" s="17" t="str">
        <f t="shared" si="4"/>
        <v>D14 2,5 km</v>
      </c>
      <c r="S129" s="17" t="str">
        <f t="shared" si="5"/>
        <v>Alma Zetterlund</v>
      </c>
      <c r="T129" s="84"/>
      <c r="U129" s="35"/>
      <c r="V129" s="35"/>
      <c r="W129" s="35"/>
      <c r="X129" s="35"/>
    </row>
    <row r="130" spans="1:24" s="17" customFormat="1" ht="12" customHeight="1">
      <c r="A130" s="25" t="s">
        <v>376</v>
      </c>
      <c r="B130" s="26" t="s">
        <v>360</v>
      </c>
      <c r="C130" s="109" t="s">
        <v>782</v>
      </c>
      <c r="D130" s="109" t="s">
        <v>784</v>
      </c>
      <c r="E130" s="27" t="s">
        <v>339</v>
      </c>
      <c r="F130" s="28">
        <f t="shared" ref="F130:F193" si="6">COUNT(G130:Q130)</f>
        <v>0</v>
      </c>
      <c r="G130" s="83"/>
      <c r="H130" s="30"/>
      <c r="I130" s="30"/>
      <c r="J130" s="30"/>
      <c r="K130" s="30"/>
      <c r="L130" s="30"/>
      <c r="M130" s="30"/>
      <c r="N130" s="30"/>
      <c r="O130" s="30"/>
      <c r="P130" s="30"/>
      <c r="Q130" s="31"/>
      <c r="R130" s="17" t="str">
        <f t="shared" ref="R130:R193" si="7">A130</f>
        <v>D14 2,5 km</v>
      </c>
      <c r="S130" s="17" t="str">
        <f t="shared" ref="S130:S193" si="8">B130</f>
        <v>Cecilia Fälldin</v>
      </c>
      <c r="T130" s="84"/>
      <c r="U130" s="35"/>
      <c r="V130" s="35"/>
      <c r="W130" s="35"/>
      <c r="X130" s="35"/>
    </row>
    <row r="131" spans="1:24" s="17" customFormat="1" ht="12" customHeight="1">
      <c r="A131" s="25" t="s">
        <v>376</v>
      </c>
      <c r="B131" s="26" t="s">
        <v>361</v>
      </c>
      <c r="C131" s="109" t="s">
        <v>782</v>
      </c>
      <c r="D131" s="109" t="s">
        <v>740</v>
      </c>
      <c r="E131" s="27" t="s">
        <v>341</v>
      </c>
      <c r="F131" s="28">
        <f t="shared" si="6"/>
        <v>0</v>
      </c>
      <c r="G131" s="83"/>
      <c r="H131" s="30"/>
      <c r="I131" s="30"/>
      <c r="J131" s="30"/>
      <c r="K131" s="30"/>
      <c r="L131" s="30"/>
      <c r="M131" s="30"/>
      <c r="N131" s="30"/>
      <c r="O131" s="30"/>
      <c r="P131" s="30"/>
      <c r="Q131" s="31"/>
      <c r="R131" s="17" t="str">
        <f t="shared" si="7"/>
        <v>D14 2,5 km</v>
      </c>
      <c r="S131" s="17" t="str">
        <f t="shared" si="8"/>
        <v>Cecilia Sjöberg</v>
      </c>
      <c r="T131" s="84"/>
      <c r="U131" s="35"/>
      <c r="V131" s="35"/>
      <c r="W131" s="35"/>
      <c r="X131" s="35"/>
    </row>
    <row r="132" spans="1:24" s="17" customFormat="1" ht="12" customHeight="1">
      <c r="A132" s="25" t="s">
        <v>376</v>
      </c>
      <c r="B132" s="26" t="s">
        <v>362</v>
      </c>
      <c r="C132" s="109" t="s">
        <v>816</v>
      </c>
      <c r="D132" s="109" t="s">
        <v>819</v>
      </c>
      <c r="E132" s="27" t="s">
        <v>341</v>
      </c>
      <c r="F132" s="28">
        <f t="shared" si="6"/>
        <v>0</v>
      </c>
      <c r="G132" s="83"/>
      <c r="H132" s="30"/>
      <c r="I132" s="30"/>
      <c r="J132" s="30"/>
      <c r="K132" s="30"/>
      <c r="L132" s="30"/>
      <c r="M132" s="30"/>
      <c r="N132" s="30"/>
      <c r="O132" s="30"/>
      <c r="P132" s="30"/>
      <c r="Q132" s="31"/>
      <c r="R132" s="17" t="str">
        <f t="shared" si="7"/>
        <v>D14 2,5 km</v>
      </c>
      <c r="S132" s="17" t="str">
        <f t="shared" si="8"/>
        <v>Elin Josefsson</v>
      </c>
      <c r="T132" s="84"/>
      <c r="U132" s="35"/>
      <c r="V132" s="35"/>
      <c r="W132" s="35"/>
      <c r="X132" s="35"/>
    </row>
    <row r="133" spans="1:24" s="17" customFormat="1" ht="12" customHeight="1">
      <c r="A133" s="25" t="s">
        <v>376</v>
      </c>
      <c r="B133" s="26" t="s">
        <v>363</v>
      </c>
      <c r="C133" s="109" t="s">
        <v>843</v>
      </c>
      <c r="D133" s="109" t="s">
        <v>14</v>
      </c>
      <c r="E133" s="27" t="s">
        <v>341</v>
      </c>
      <c r="F133" s="28">
        <f t="shared" si="6"/>
        <v>0</v>
      </c>
      <c r="G133" s="83"/>
      <c r="H133" s="30"/>
      <c r="I133" s="30"/>
      <c r="J133" s="30"/>
      <c r="K133" s="30"/>
      <c r="L133" s="30"/>
      <c r="M133" s="30"/>
      <c r="N133" s="30"/>
      <c r="O133" s="30"/>
      <c r="P133" s="30"/>
      <c r="Q133" s="31"/>
      <c r="R133" s="17" t="str">
        <f t="shared" si="7"/>
        <v>D14 2,5 km</v>
      </c>
      <c r="S133" s="17" t="str">
        <f t="shared" si="8"/>
        <v>Emma Persson</v>
      </c>
      <c r="T133" s="84"/>
      <c r="U133" s="35"/>
      <c r="V133" s="35"/>
      <c r="W133" s="35"/>
      <c r="X133" s="35"/>
    </row>
    <row r="134" spans="1:24" s="17" customFormat="1" ht="12" customHeight="1">
      <c r="A134" s="25" t="s">
        <v>376</v>
      </c>
      <c r="B134" s="26" t="s">
        <v>364</v>
      </c>
      <c r="C134" s="109" t="s">
        <v>871</v>
      </c>
      <c r="D134" s="109" t="s">
        <v>869</v>
      </c>
      <c r="E134" s="27" t="s">
        <v>339</v>
      </c>
      <c r="F134" s="28">
        <f t="shared" si="6"/>
        <v>0</v>
      </c>
      <c r="G134" s="83"/>
      <c r="H134" s="30"/>
      <c r="I134" s="30"/>
      <c r="J134" s="30"/>
      <c r="K134" s="30"/>
      <c r="L134" s="30"/>
      <c r="M134" s="30"/>
      <c r="N134" s="30"/>
      <c r="O134" s="30"/>
      <c r="P134" s="30"/>
      <c r="Q134" s="31"/>
      <c r="R134" s="17" t="str">
        <f t="shared" si="7"/>
        <v>D14 2,5 km</v>
      </c>
      <c r="S134" s="17" t="str">
        <f t="shared" si="8"/>
        <v>Freja Runkvist</v>
      </c>
      <c r="T134" s="84"/>
      <c r="U134" s="35"/>
      <c r="V134" s="35"/>
      <c r="W134" s="35"/>
      <c r="X134" s="35"/>
    </row>
    <row r="135" spans="1:24" s="17" customFormat="1" ht="12" customHeight="1">
      <c r="A135" s="25" t="s">
        <v>376</v>
      </c>
      <c r="B135" s="26" t="s">
        <v>365</v>
      </c>
      <c r="C135" s="109" t="s">
        <v>883</v>
      </c>
      <c r="D135" s="109" t="s">
        <v>705</v>
      </c>
      <c r="E135" s="27" t="s">
        <v>339</v>
      </c>
      <c r="F135" s="28">
        <f t="shared" si="6"/>
        <v>0</v>
      </c>
      <c r="G135" s="83"/>
      <c r="H135" s="30"/>
      <c r="I135" s="30"/>
      <c r="J135" s="30"/>
      <c r="K135" s="30"/>
      <c r="L135" s="30"/>
      <c r="M135" s="30"/>
      <c r="N135" s="30"/>
      <c r="O135" s="30"/>
      <c r="P135" s="30"/>
      <c r="Q135" s="31"/>
      <c r="R135" s="17" t="str">
        <f t="shared" si="7"/>
        <v>D14 2,5 km</v>
      </c>
      <c r="S135" s="17" t="str">
        <f t="shared" si="8"/>
        <v>Hanna Andersson</v>
      </c>
      <c r="T135" s="84"/>
      <c r="U135" s="35"/>
      <c r="V135" s="35"/>
      <c r="W135" s="35"/>
      <c r="X135" s="35"/>
    </row>
    <row r="136" spans="1:24" s="17" customFormat="1" ht="12" customHeight="1">
      <c r="A136" s="25" t="s">
        <v>376</v>
      </c>
      <c r="B136" s="26" t="s">
        <v>366</v>
      </c>
      <c r="C136" s="109" t="s">
        <v>902</v>
      </c>
      <c r="D136" s="109" t="s">
        <v>825</v>
      </c>
      <c r="E136" s="27" t="s">
        <v>339</v>
      </c>
      <c r="F136" s="28">
        <f t="shared" si="6"/>
        <v>0</v>
      </c>
      <c r="G136" s="83"/>
      <c r="H136" s="30"/>
      <c r="I136" s="30"/>
      <c r="J136" s="30"/>
      <c r="K136" s="30"/>
      <c r="L136" s="30"/>
      <c r="M136" s="30"/>
      <c r="N136" s="30"/>
      <c r="O136" s="30"/>
      <c r="P136" s="30"/>
      <c r="Q136" s="31"/>
      <c r="R136" s="17" t="str">
        <f t="shared" si="7"/>
        <v>D14 2,5 km</v>
      </c>
      <c r="S136" s="17" t="str">
        <f t="shared" si="8"/>
        <v>Ida Jakobsson</v>
      </c>
      <c r="T136" s="84"/>
      <c r="U136" s="35"/>
      <c r="V136" s="35"/>
      <c r="W136" s="35"/>
      <c r="X136" s="35"/>
    </row>
    <row r="137" spans="1:24" s="17" customFormat="1" ht="12" customHeight="1">
      <c r="A137" s="25" t="s">
        <v>376</v>
      </c>
      <c r="B137" s="26" t="s">
        <v>217</v>
      </c>
      <c r="C137" s="109" t="s">
        <v>955</v>
      </c>
      <c r="D137" s="109" t="s">
        <v>916</v>
      </c>
      <c r="E137" s="27" t="s">
        <v>339</v>
      </c>
      <c r="F137" s="28">
        <f t="shared" si="6"/>
        <v>0</v>
      </c>
      <c r="G137" s="83"/>
      <c r="H137" s="30"/>
      <c r="I137" s="30"/>
      <c r="J137" s="30"/>
      <c r="K137" s="30"/>
      <c r="L137" s="30"/>
      <c r="M137" s="30"/>
      <c r="N137" s="30"/>
      <c r="O137" s="30"/>
      <c r="P137" s="30"/>
      <c r="Q137" s="31"/>
      <c r="R137" s="17" t="str">
        <f t="shared" si="7"/>
        <v>D14 2,5 km</v>
      </c>
      <c r="S137" s="17" t="str">
        <f t="shared" si="8"/>
        <v>Karin Wedman</v>
      </c>
      <c r="T137" s="84"/>
      <c r="U137" s="35"/>
      <c r="V137" s="35"/>
      <c r="W137" s="35"/>
      <c r="X137" s="35"/>
    </row>
    <row r="138" spans="1:24" s="17" customFormat="1" ht="12" customHeight="1">
      <c r="A138" s="25" t="s">
        <v>376</v>
      </c>
      <c r="B138" s="26" t="s">
        <v>367</v>
      </c>
      <c r="C138" s="109" t="s">
        <v>959</v>
      </c>
      <c r="D138" s="109" t="s">
        <v>864</v>
      </c>
      <c r="E138" s="27" t="s">
        <v>341</v>
      </c>
      <c r="F138" s="28">
        <f t="shared" si="6"/>
        <v>0</v>
      </c>
      <c r="G138" s="83"/>
      <c r="H138" s="30"/>
      <c r="I138" s="30"/>
      <c r="J138" s="30"/>
      <c r="K138" s="30"/>
      <c r="L138" s="30"/>
      <c r="M138" s="30"/>
      <c r="N138" s="30"/>
      <c r="O138" s="30"/>
      <c r="P138" s="30"/>
      <c r="Q138" s="31"/>
      <c r="R138" s="17" t="str">
        <f t="shared" si="7"/>
        <v>D14 2,5 km</v>
      </c>
      <c r="S138" s="17" t="str">
        <f t="shared" si="8"/>
        <v>Kerstin Gustavsson</v>
      </c>
      <c r="T138" s="84"/>
      <c r="U138" s="35"/>
      <c r="V138" s="35"/>
      <c r="W138" s="35"/>
      <c r="X138" s="35"/>
    </row>
    <row r="139" spans="1:24" s="17" customFormat="1" ht="12" customHeight="1">
      <c r="A139" s="25" t="s">
        <v>376</v>
      </c>
      <c r="B139" s="26" t="s">
        <v>368</v>
      </c>
      <c r="C139" s="109" t="s">
        <v>978</v>
      </c>
      <c r="D139" s="109" t="s">
        <v>738</v>
      </c>
      <c r="E139" s="27" t="s">
        <v>339</v>
      </c>
      <c r="F139" s="28">
        <f t="shared" si="6"/>
        <v>0</v>
      </c>
      <c r="G139" s="83"/>
      <c r="H139" s="30"/>
      <c r="I139" s="30"/>
      <c r="J139" s="30"/>
      <c r="K139" s="30"/>
      <c r="L139" s="30"/>
      <c r="M139" s="30"/>
      <c r="N139" s="30"/>
      <c r="O139" s="30"/>
      <c r="P139" s="30"/>
      <c r="Q139" s="31"/>
      <c r="R139" s="17" t="str">
        <f t="shared" si="7"/>
        <v>D14 2,5 km</v>
      </c>
      <c r="S139" s="17" t="str">
        <f t="shared" si="8"/>
        <v>Linnea Danielsson</v>
      </c>
      <c r="T139" s="84"/>
      <c r="U139" s="35"/>
      <c r="V139" s="35"/>
      <c r="W139" s="35"/>
      <c r="X139" s="35"/>
    </row>
    <row r="140" spans="1:24" s="17" customFormat="1" ht="12" customHeight="1">
      <c r="A140" s="25" t="s">
        <v>376</v>
      </c>
      <c r="B140" s="26" t="s">
        <v>369</v>
      </c>
      <c r="C140" s="109" t="s">
        <v>991</v>
      </c>
      <c r="D140" s="109" t="s">
        <v>994</v>
      </c>
      <c r="E140" s="27" t="s">
        <v>341</v>
      </c>
      <c r="F140" s="28">
        <f t="shared" si="6"/>
        <v>0</v>
      </c>
      <c r="G140" s="83"/>
      <c r="H140" s="30"/>
      <c r="I140" s="30"/>
      <c r="J140" s="30"/>
      <c r="K140" s="30"/>
      <c r="L140" s="30"/>
      <c r="M140" s="30"/>
      <c r="N140" s="30"/>
      <c r="O140" s="30"/>
      <c r="P140" s="30"/>
      <c r="Q140" s="31"/>
      <c r="R140" s="17" t="str">
        <f t="shared" si="7"/>
        <v>D14 2,5 km</v>
      </c>
      <c r="S140" s="17" t="str">
        <f t="shared" si="8"/>
        <v>Maja Hedman</v>
      </c>
      <c r="T140" s="84"/>
      <c r="U140" s="35"/>
      <c r="V140" s="35"/>
      <c r="W140" s="35"/>
      <c r="X140" s="35"/>
    </row>
    <row r="141" spans="1:24" s="17" customFormat="1" ht="12" customHeight="1">
      <c r="A141" s="25" t="s">
        <v>376</v>
      </c>
      <c r="B141" s="26" t="s">
        <v>370</v>
      </c>
      <c r="C141" s="109" t="s">
        <v>1000</v>
      </c>
      <c r="D141" s="109" t="s">
        <v>892</v>
      </c>
      <c r="E141" s="27" t="s">
        <v>339</v>
      </c>
      <c r="F141" s="28">
        <f t="shared" si="6"/>
        <v>0</v>
      </c>
      <c r="G141" s="83"/>
      <c r="H141" s="30"/>
      <c r="I141" s="30"/>
      <c r="J141" s="30"/>
      <c r="K141" s="30"/>
      <c r="L141" s="30"/>
      <c r="M141" s="30"/>
      <c r="N141" s="30"/>
      <c r="O141" s="30"/>
      <c r="P141" s="30"/>
      <c r="Q141" s="31"/>
      <c r="R141" s="17" t="str">
        <f t="shared" si="7"/>
        <v>D14 2,5 km</v>
      </c>
      <c r="S141" s="17" t="str">
        <f t="shared" si="8"/>
        <v>Maria Spjut</v>
      </c>
      <c r="T141" s="84"/>
      <c r="U141" s="35"/>
      <c r="V141" s="35"/>
      <c r="W141" s="35"/>
      <c r="X141" s="35"/>
    </row>
    <row r="142" spans="1:24" s="17" customFormat="1" ht="12" customHeight="1">
      <c r="A142" s="25" t="s">
        <v>376</v>
      </c>
      <c r="B142" s="26" t="s">
        <v>371</v>
      </c>
      <c r="C142" s="109" t="s">
        <v>1022</v>
      </c>
      <c r="D142" s="109" t="s">
        <v>16</v>
      </c>
      <c r="E142" s="27" t="s">
        <v>339</v>
      </c>
      <c r="F142" s="28">
        <f t="shared" si="6"/>
        <v>0</v>
      </c>
      <c r="G142" s="83"/>
      <c r="H142" s="30"/>
      <c r="I142" s="30"/>
      <c r="J142" s="30"/>
      <c r="K142" s="30"/>
      <c r="L142" s="30"/>
      <c r="M142" s="30"/>
      <c r="N142" s="30"/>
      <c r="O142" s="30"/>
      <c r="P142" s="30"/>
      <c r="Q142" s="31"/>
      <c r="R142" s="17" t="str">
        <f t="shared" si="7"/>
        <v>D14 2,5 km</v>
      </c>
      <c r="S142" s="17" t="str">
        <f t="shared" si="8"/>
        <v>Molly Alander</v>
      </c>
      <c r="T142" s="84"/>
      <c r="U142" s="35"/>
      <c r="V142" s="35"/>
      <c r="W142" s="35"/>
      <c r="X142" s="35"/>
    </row>
    <row r="143" spans="1:24" s="17" customFormat="1" ht="12" customHeight="1">
      <c r="A143" s="25" t="s">
        <v>376</v>
      </c>
      <c r="B143" s="26" t="s">
        <v>219</v>
      </c>
      <c r="C143" s="109" t="s">
        <v>1032</v>
      </c>
      <c r="D143" s="109" t="s">
        <v>803</v>
      </c>
      <c r="E143" s="27" t="s">
        <v>339</v>
      </c>
      <c r="F143" s="28">
        <f t="shared" si="6"/>
        <v>4</v>
      </c>
      <c r="G143" s="83"/>
      <c r="H143" s="30">
        <v>254</v>
      </c>
      <c r="I143" s="30">
        <v>248</v>
      </c>
      <c r="J143" s="30">
        <v>239</v>
      </c>
      <c r="K143" s="30"/>
      <c r="L143" s="30"/>
      <c r="M143" s="30">
        <v>213</v>
      </c>
      <c r="N143" s="30"/>
      <c r="O143" s="30"/>
      <c r="P143" s="30"/>
      <c r="Q143" s="31"/>
      <c r="R143" s="17" t="str">
        <f t="shared" si="7"/>
        <v>D14 2,5 km</v>
      </c>
      <c r="S143" s="17" t="str">
        <f t="shared" si="8"/>
        <v>Nina Müller</v>
      </c>
      <c r="T143" s="84"/>
      <c r="U143" s="35"/>
      <c r="V143" s="35"/>
      <c r="W143" s="35"/>
      <c r="X143" s="35"/>
    </row>
    <row r="144" spans="1:24" s="17" customFormat="1" ht="12" customHeight="1">
      <c r="A144" s="25" t="s">
        <v>376</v>
      </c>
      <c r="B144" s="26" t="s">
        <v>372</v>
      </c>
      <c r="C144" s="109" t="s">
        <v>1077</v>
      </c>
      <c r="D144" s="109" t="s">
        <v>783</v>
      </c>
      <c r="E144" s="27" t="s">
        <v>339</v>
      </c>
      <c r="F144" s="28">
        <f t="shared" si="6"/>
        <v>0</v>
      </c>
      <c r="G144" s="83"/>
      <c r="H144" s="30"/>
      <c r="I144" s="30"/>
      <c r="J144" s="30"/>
      <c r="K144" s="30"/>
      <c r="L144" s="30"/>
      <c r="M144" s="30"/>
      <c r="N144" s="30"/>
      <c r="O144" s="30"/>
      <c r="P144" s="30"/>
      <c r="Q144" s="31"/>
      <c r="R144" s="17" t="str">
        <f t="shared" si="7"/>
        <v>D14 2,5 km</v>
      </c>
      <c r="S144" s="17" t="str">
        <f t="shared" si="8"/>
        <v>Sofia Djerf</v>
      </c>
      <c r="T144" s="84"/>
      <c r="U144" s="35"/>
      <c r="V144" s="35"/>
      <c r="W144" s="35"/>
      <c r="X144" s="35"/>
    </row>
    <row r="145" spans="1:24" s="17" customFormat="1" ht="12" customHeight="1">
      <c r="A145" s="25" t="s">
        <v>376</v>
      </c>
      <c r="B145" s="26" t="s">
        <v>373</v>
      </c>
      <c r="C145" s="109" t="s">
        <v>1077</v>
      </c>
      <c r="D145" s="109" t="s">
        <v>823</v>
      </c>
      <c r="E145" s="27" t="s">
        <v>341</v>
      </c>
      <c r="F145" s="28">
        <f t="shared" si="6"/>
        <v>0</v>
      </c>
      <c r="G145" s="83"/>
      <c r="H145" s="30"/>
      <c r="I145" s="30"/>
      <c r="J145" s="30"/>
      <c r="K145" s="30"/>
      <c r="L145" s="30"/>
      <c r="M145" s="30"/>
      <c r="N145" s="30"/>
      <c r="O145" s="30"/>
      <c r="P145" s="30"/>
      <c r="Q145" s="31"/>
      <c r="R145" s="17" t="str">
        <f t="shared" si="7"/>
        <v>D14 2,5 km</v>
      </c>
      <c r="S145" s="17" t="str">
        <f t="shared" si="8"/>
        <v>Sofia Kangas</v>
      </c>
      <c r="T145" s="84"/>
      <c r="U145" s="35"/>
      <c r="V145" s="35"/>
      <c r="W145" s="35"/>
      <c r="X145" s="35"/>
    </row>
    <row r="146" spans="1:24" s="17" customFormat="1" ht="12" customHeight="1">
      <c r="A146" s="25" t="s">
        <v>376</v>
      </c>
      <c r="B146" s="26" t="s">
        <v>374</v>
      </c>
      <c r="C146" s="109" t="s">
        <v>1110</v>
      </c>
      <c r="D146" s="109" t="s">
        <v>1082</v>
      </c>
      <c r="E146" s="27" t="s">
        <v>339</v>
      </c>
      <c r="F146" s="28">
        <f t="shared" si="6"/>
        <v>0</v>
      </c>
      <c r="G146" s="83"/>
      <c r="H146" s="30"/>
      <c r="I146" s="30"/>
      <c r="J146" s="30"/>
      <c r="K146" s="30"/>
      <c r="L146" s="30"/>
      <c r="M146" s="30"/>
      <c r="N146" s="30"/>
      <c r="O146" s="30"/>
      <c r="P146" s="30"/>
      <c r="Q146" s="31"/>
      <c r="R146" s="17" t="str">
        <f t="shared" si="7"/>
        <v>D14 2,5 km</v>
      </c>
      <c r="S146" s="17" t="str">
        <f t="shared" si="8"/>
        <v>Tyra Dernfalk</v>
      </c>
      <c r="T146" s="84"/>
      <c r="U146" s="35"/>
      <c r="V146" s="35"/>
      <c r="W146" s="35"/>
      <c r="X146" s="35"/>
    </row>
    <row r="147" spans="1:24" s="17" customFormat="1" ht="12" customHeight="1">
      <c r="A147" s="25" t="s">
        <v>376</v>
      </c>
      <c r="B147" s="26" t="s">
        <v>375</v>
      </c>
      <c r="C147" s="109" t="s">
        <v>1128</v>
      </c>
      <c r="D147" s="109" t="s">
        <v>1129</v>
      </c>
      <c r="E147" s="27" t="s">
        <v>341</v>
      </c>
      <c r="F147" s="28">
        <f t="shared" si="6"/>
        <v>0</v>
      </c>
      <c r="G147" s="83"/>
      <c r="H147" s="30"/>
      <c r="I147" s="30"/>
      <c r="J147" s="30"/>
      <c r="K147" s="30"/>
      <c r="L147" s="30"/>
      <c r="M147" s="30"/>
      <c r="N147" s="30"/>
      <c r="O147" s="30"/>
      <c r="P147" s="30"/>
      <c r="Q147" s="31"/>
      <c r="R147" s="17" t="str">
        <f t="shared" si="7"/>
        <v>D14 2,5 km</v>
      </c>
      <c r="S147" s="17" t="str">
        <f t="shared" si="8"/>
        <v>Yasmin Screech</v>
      </c>
      <c r="T147" s="84"/>
      <c r="U147" s="35"/>
      <c r="V147" s="35"/>
      <c r="W147" s="35"/>
      <c r="X147" s="35"/>
    </row>
    <row r="148" spans="1:24" s="17" customFormat="1" ht="12" customHeight="1">
      <c r="A148" s="25" t="s">
        <v>394</v>
      </c>
      <c r="B148" s="26" t="s">
        <v>395</v>
      </c>
      <c r="C148" s="109" t="s">
        <v>717</v>
      </c>
      <c r="D148" s="109" t="s">
        <v>705</v>
      </c>
      <c r="E148" s="27" t="s">
        <v>380</v>
      </c>
      <c r="F148" s="28">
        <f t="shared" si="6"/>
        <v>0</v>
      </c>
      <c r="G148" s="83"/>
      <c r="H148" s="30"/>
      <c r="I148" s="30"/>
      <c r="J148" s="30"/>
      <c r="K148" s="30"/>
      <c r="L148" s="30"/>
      <c r="M148" s="30"/>
      <c r="N148" s="30"/>
      <c r="O148" s="30"/>
      <c r="P148" s="30"/>
      <c r="Q148" s="31"/>
      <c r="R148" s="17" t="str">
        <f t="shared" si="7"/>
        <v>D16 5 km</v>
      </c>
      <c r="S148" s="17" t="str">
        <f t="shared" si="8"/>
        <v>Alice Andersson</v>
      </c>
      <c r="T148" s="84"/>
      <c r="U148" s="35"/>
      <c r="V148" s="35"/>
      <c r="W148" s="35"/>
      <c r="X148" s="35"/>
    </row>
    <row r="149" spans="1:24" s="17" customFormat="1" ht="12" customHeight="1">
      <c r="A149" s="25" t="s">
        <v>394</v>
      </c>
      <c r="B149" s="26" t="s">
        <v>396</v>
      </c>
      <c r="C149" s="109" t="s">
        <v>745</v>
      </c>
      <c r="D149" s="109" t="s">
        <v>702</v>
      </c>
      <c r="E149" s="27" t="s">
        <v>378</v>
      </c>
      <c r="F149" s="28">
        <f t="shared" si="6"/>
        <v>0</v>
      </c>
      <c r="G149" s="83"/>
      <c r="H149" s="30"/>
      <c r="I149" s="30"/>
      <c r="J149" s="30"/>
      <c r="K149" s="30"/>
      <c r="L149" s="30"/>
      <c r="M149" s="30"/>
      <c r="N149" s="30"/>
      <c r="O149" s="30"/>
      <c r="P149" s="30"/>
      <c r="Q149" s="31"/>
      <c r="R149" s="17" t="str">
        <f t="shared" si="7"/>
        <v>D16 5 km</v>
      </c>
      <c r="S149" s="17" t="str">
        <f t="shared" si="8"/>
        <v>Anna Miram</v>
      </c>
      <c r="T149" s="84"/>
      <c r="U149" s="35"/>
      <c r="V149" s="35"/>
      <c r="W149" s="35"/>
      <c r="X149" s="35"/>
    </row>
    <row r="150" spans="1:24" s="17" customFormat="1" ht="12" customHeight="1">
      <c r="A150" s="25" t="s">
        <v>394</v>
      </c>
      <c r="B150" s="26" t="s">
        <v>397</v>
      </c>
      <c r="C150" s="109" t="s">
        <v>873</v>
      </c>
      <c r="D150" s="109" t="s">
        <v>874</v>
      </c>
      <c r="E150" s="27" t="s">
        <v>380</v>
      </c>
      <c r="F150" s="28">
        <f t="shared" si="6"/>
        <v>0</v>
      </c>
      <c r="G150" s="83"/>
      <c r="H150" s="30"/>
      <c r="I150" s="30"/>
      <c r="J150" s="30"/>
      <c r="K150" s="30"/>
      <c r="L150" s="30"/>
      <c r="M150" s="30"/>
      <c r="N150" s="30"/>
      <c r="O150" s="30"/>
      <c r="P150" s="30"/>
      <c r="Q150" s="31"/>
      <c r="R150" s="17" t="str">
        <f t="shared" si="7"/>
        <v>D16 5 km</v>
      </c>
      <c r="S150" s="17" t="str">
        <f t="shared" si="8"/>
        <v>Frida Lannhard</v>
      </c>
      <c r="T150" s="84"/>
      <c r="U150" s="35"/>
      <c r="V150" s="35"/>
      <c r="W150" s="35"/>
      <c r="X150" s="35"/>
    </row>
    <row r="151" spans="1:24" s="17" customFormat="1" ht="12" customHeight="1">
      <c r="A151" s="25" t="s">
        <v>394</v>
      </c>
      <c r="B151" s="26" t="s">
        <v>398</v>
      </c>
      <c r="C151" s="109" t="s">
        <v>951</v>
      </c>
      <c r="D151" s="109" t="s">
        <v>952</v>
      </c>
      <c r="E151" s="27" t="s">
        <v>380</v>
      </c>
      <c r="F151" s="28">
        <f t="shared" si="6"/>
        <v>0</v>
      </c>
      <c r="G151" s="83"/>
      <c r="H151" s="30"/>
      <c r="I151" s="30"/>
      <c r="J151" s="30"/>
      <c r="K151" s="30"/>
      <c r="L151" s="30"/>
      <c r="M151" s="30"/>
      <c r="N151" s="30"/>
      <c r="O151" s="30"/>
      <c r="P151" s="30"/>
      <c r="Q151" s="31"/>
      <c r="R151" s="17" t="str">
        <f t="shared" si="7"/>
        <v>D16 5 km</v>
      </c>
      <c r="S151" s="17" t="str">
        <f t="shared" si="8"/>
        <v>Kajsa Grund</v>
      </c>
      <c r="T151" s="84"/>
      <c r="U151" s="35"/>
      <c r="V151" s="35"/>
      <c r="W151" s="35"/>
      <c r="X151" s="35"/>
    </row>
    <row r="152" spans="1:24" s="17" customFormat="1" ht="12" customHeight="1">
      <c r="A152" s="25" t="s">
        <v>394</v>
      </c>
      <c r="B152" s="26" t="s">
        <v>399</v>
      </c>
      <c r="C152" s="109" t="s">
        <v>957</v>
      </c>
      <c r="D152" s="109" t="s">
        <v>783</v>
      </c>
      <c r="E152" s="27" t="s">
        <v>380</v>
      </c>
      <c r="F152" s="28">
        <f t="shared" si="6"/>
        <v>0</v>
      </c>
      <c r="G152" s="83"/>
      <c r="H152" s="30"/>
      <c r="I152" s="30"/>
      <c r="J152" s="30"/>
      <c r="K152" s="30"/>
      <c r="L152" s="30"/>
      <c r="M152" s="30"/>
      <c r="N152" s="30"/>
      <c r="O152" s="30"/>
      <c r="P152" s="30"/>
      <c r="Q152" s="31"/>
      <c r="R152" s="17" t="str">
        <f t="shared" si="7"/>
        <v>D16 5 km</v>
      </c>
      <c r="S152" s="17" t="str">
        <f t="shared" si="8"/>
        <v>Karolina Djerf</v>
      </c>
      <c r="T152" s="84"/>
      <c r="U152" s="35"/>
      <c r="V152" s="35"/>
      <c r="W152" s="35"/>
      <c r="X152" s="35"/>
    </row>
    <row r="153" spans="1:24" s="17" customFormat="1" ht="12" customHeight="1">
      <c r="A153" s="25" t="s">
        <v>394</v>
      </c>
      <c r="B153" s="26" t="s">
        <v>401</v>
      </c>
      <c r="C153" s="109" t="s">
        <v>991</v>
      </c>
      <c r="D153" s="109" t="s">
        <v>993</v>
      </c>
      <c r="E153" s="27" t="s">
        <v>378</v>
      </c>
      <c r="F153" s="28">
        <f t="shared" si="6"/>
        <v>0</v>
      </c>
      <c r="G153" s="83"/>
      <c r="H153" s="30"/>
      <c r="I153" s="30"/>
      <c r="J153" s="30"/>
      <c r="K153" s="30"/>
      <c r="L153" s="30"/>
      <c r="M153" s="30"/>
      <c r="N153" s="30"/>
      <c r="O153" s="30"/>
      <c r="P153" s="30"/>
      <c r="Q153" s="31"/>
      <c r="R153" s="17" t="str">
        <f t="shared" si="7"/>
        <v>D16 5 km</v>
      </c>
      <c r="S153" s="17" t="str">
        <f t="shared" si="8"/>
        <v>Maja Fredriksson</v>
      </c>
      <c r="T153" s="84"/>
      <c r="U153" s="35"/>
      <c r="V153" s="35"/>
      <c r="W153" s="35"/>
      <c r="X153" s="35"/>
    </row>
    <row r="154" spans="1:24" s="17" customFormat="1" ht="12" customHeight="1">
      <c r="A154" s="25" t="s">
        <v>394</v>
      </c>
      <c r="B154" s="26" t="s">
        <v>402</v>
      </c>
      <c r="C154" s="109" t="s">
        <v>991</v>
      </c>
      <c r="D154" s="109" t="s">
        <v>742</v>
      </c>
      <c r="E154" s="27" t="s">
        <v>380</v>
      </c>
      <c r="F154" s="28">
        <f t="shared" si="6"/>
        <v>0</v>
      </c>
      <c r="G154" s="83"/>
      <c r="H154" s="30"/>
      <c r="I154" s="30"/>
      <c r="J154" s="30"/>
      <c r="K154" s="30"/>
      <c r="L154" s="30"/>
      <c r="M154" s="30"/>
      <c r="N154" s="30"/>
      <c r="O154" s="30"/>
      <c r="P154" s="30"/>
      <c r="Q154" s="31"/>
      <c r="R154" s="17" t="str">
        <f t="shared" si="7"/>
        <v>D16 5 km</v>
      </c>
      <c r="S154" s="17" t="str">
        <f t="shared" si="8"/>
        <v>Maja Jansson</v>
      </c>
      <c r="T154" s="84"/>
      <c r="U154" s="35"/>
      <c r="V154" s="35"/>
      <c r="W154" s="35"/>
      <c r="X154" s="35"/>
    </row>
    <row r="155" spans="1:24" s="17" customFormat="1" ht="12" customHeight="1">
      <c r="A155" s="25" t="s">
        <v>394</v>
      </c>
      <c r="B155" s="26" t="s">
        <v>403</v>
      </c>
      <c r="C155" s="109" t="s">
        <v>1091</v>
      </c>
      <c r="D155" s="109" t="s">
        <v>1009</v>
      </c>
      <c r="E155" s="27" t="s">
        <v>380</v>
      </c>
      <c r="F155" s="28">
        <f t="shared" si="6"/>
        <v>0</v>
      </c>
      <c r="G155" s="83"/>
      <c r="H155" s="30"/>
      <c r="I155" s="30"/>
      <c r="J155" s="30"/>
      <c r="K155" s="30"/>
      <c r="L155" s="30"/>
      <c r="M155" s="30"/>
      <c r="N155" s="30"/>
      <c r="O155" s="30"/>
      <c r="P155" s="30"/>
      <c r="Q155" s="31"/>
      <c r="R155" s="17" t="str">
        <f t="shared" si="7"/>
        <v>D16 5 km</v>
      </c>
      <c r="S155" s="17" t="str">
        <f t="shared" si="8"/>
        <v>Thea Blomkvist</v>
      </c>
      <c r="T155" s="84"/>
      <c r="U155" s="35"/>
      <c r="V155" s="35"/>
      <c r="W155" s="35"/>
      <c r="X155" s="35"/>
    </row>
    <row r="156" spans="1:24" s="17" customFormat="1" ht="12" customHeight="1">
      <c r="A156" s="25" t="s">
        <v>568</v>
      </c>
      <c r="B156" s="26" t="s">
        <v>400</v>
      </c>
      <c r="C156" s="109" t="s">
        <v>977</v>
      </c>
      <c r="D156" s="109" t="s">
        <v>975</v>
      </c>
      <c r="E156" s="27" t="s">
        <v>1211</v>
      </c>
      <c r="F156" s="28">
        <f t="shared" si="6"/>
        <v>0</v>
      </c>
      <c r="G156" s="83"/>
      <c r="H156" s="30"/>
      <c r="I156" s="30"/>
      <c r="J156" s="30"/>
      <c r="K156" s="30"/>
      <c r="L156" s="30"/>
      <c r="M156" s="30"/>
      <c r="N156" s="30"/>
      <c r="O156" s="30"/>
      <c r="P156" s="30"/>
      <c r="Q156" s="31"/>
      <c r="R156" s="17" t="str">
        <f t="shared" si="7"/>
        <v>D17 5 km</v>
      </c>
      <c r="S156" s="17" t="str">
        <f t="shared" si="8"/>
        <v>Line Obermeier</v>
      </c>
      <c r="T156" s="84"/>
      <c r="U156" s="35"/>
      <c r="V156" s="35"/>
      <c r="W156" s="35"/>
      <c r="X156" s="35"/>
    </row>
    <row r="157" spans="1:24" s="17" customFormat="1" ht="12" customHeight="1">
      <c r="A157" s="25" t="s">
        <v>493</v>
      </c>
      <c r="B157" s="26" t="s">
        <v>238</v>
      </c>
      <c r="C157" s="109" t="s">
        <v>743</v>
      </c>
      <c r="D157" s="109" t="s">
        <v>744</v>
      </c>
      <c r="E157" s="27"/>
      <c r="F157" s="28">
        <f t="shared" si="6"/>
        <v>4</v>
      </c>
      <c r="G157" s="83">
        <v>294</v>
      </c>
      <c r="H157" s="30"/>
      <c r="I157" s="30">
        <v>210</v>
      </c>
      <c r="J157" s="30"/>
      <c r="K157" s="30"/>
      <c r="L157" s="30"/>
      <c r="M157" s="30"/>
      <c r="N157" s="30"/>
      <c r="O157" s="30">
        <v>235</v>
      </c>
      <c r="P157" s="30">
        <v>153</v>
      </c>
      <c r="Q157" s="31"/>
      <c r="R157" s="17" t="str">
        <f t="shared" si="7"/>
        <v>D17 5/9 km</v>
      </c>
      <c r="S157" s="17" t="str">
        <f t="shared" si="8"/>
        <v>Anki Gudmundsson</v>
      </c>
      <c r="T157" s="84"/>
      <c r="U157" s="35"/>
      <c r="V157" s="35" t="s">
        <v>1428</v>
      </c>
      <c r="W157" s="35"/>
      <c r="X157" s="35"/>
    </row>
    <row r="158" spans="1:24" s="17" customFormat="1" ht="12" customHeight="1">
      <c r="A158" s="25" t="s">
        <v>493</v>
      </c>
      <c r="B158" s="26" t="s">
        <v>494</v>
      </c>
      <c r="C158" s="109" t="s">
        <v>745</v>
      </c>
      <c r="D158" s="109" t="s">
        <v>746</v>
      </c>
      <c r="E158" s="27"/>
      <c r="F158" s="28">
        <f t="shared" si="6"/>
        <v>0</v>
      </c>
      <c r="G158" s="83"/>
      <c r="H158" s="30"/>
      <c r="I158" s="30"/>
      <c r="J158" s="30"/>
      <c r="K158" s="30"/>
      <c r="L158" s="30"/>
      <c r="M158" s="30"/>
      <c r="N158" s="30"/>
      <c r="O158" s="30"/>
      <c r="P158" s="30"/>
      <c r="Q158" s="31"/>
      <c r="R158" s="17" t="str">
        <f t="shared" si="7"/>
        <v>D17 5/9 km</v>
      </c>
      <c r="S158" s="17" t="str">
        <f t="shared" si="8"/>
        <v>Anna Hahne</v>
      </c>
      <c r="T158" s="84"/>
      <c r="U158" s="35"/>
      <c r="V158" s="35"/>
      <c r="W158" s="35"/>
      <c r="X158" s="35"/>
    </row>
    <row r="159" spans="1:24" s="17" customFormat="1" ht="12" customHeight="1">
      <c r="A159" s="25" t="s">
        <v>493</v>
      </c>
      <c r="B159" s="26" t="s">
        <v>495</v>
      </c>
      <c r="C159" s="109" t="s">
        <v>745</v>
      </c>
      <c r="D159" s="109" t="s">
        <v>748</v>
      </c>
      <c r="E159" s="27"/>
      <c r="F159" s="28">
        <f t="shared" si="6"/>
        <v>0</v>
      </c>
      <c r="G159" s="83"/>
      <c r="H159" s="30"/>
      <c r="I159" s="30"/>
      <c r="J159" s="30"/>
      <c r="K159" s="30"/>
      <c r="L159" s="30"/>
      <c r="M159" s="30"/>
      <c r="N159" s="30"/>
      <c r="O159" s="30"/>
      <c r="P159" s="30"/>
      <c r="Q159" s="31"/>
      <c r="R159" s="17" t="str">
        <f t="shared" si="7"/>
        <v>D17 5/9 km</v>
      </c>
      <c r="S159" s="17" t="str">
        <f t="shared" si="8"/>
        <v>Anna Tynelius</v>
      </c>
      <c r="T159" s="84"/>
      <c r="U159" s="35"/>
      <c r="V159" s="35"/>
      <c r="W159" s="35"/>
      <c r="X159" s="35"/>
    </row>
    <row r="160" spans="1:24" s="17" customFormat="1" ht="12" customHeight="1">
      <c r="A160" s="25" t="s">
        <v>493</v>
      </c>
      <c r="B160" s="26" t="s">
        <v>240</v>
      </c>
      <c r="C160" s="109" t="s">
        <v>749</v>
      </c>
      <c r="D160" s="109" t="s">
        <v>750</v>
      </c>
      <c r="E160" s="27"/>
      <c r="F160" s="28">
        <f t="shared" si="6"/>
        <v>0</v>
      </c>
      <c r="G160" s="83"/>
      <c r="H160" s="30"/>
      <c r="I160" s="30"/>
      <c r="J160" s="30"/>
      <c r="K160" s="30"/>
      <c r="L160" s="30"/>
      <c r="M160" s="30"/>
      <c r="N160" s="30"/>
      <c r="O160" s="30"/>
      <c r="P160" s="30"/>
      <c r="Q160" s="31"/>
      <c r="R160" s="17" t="str">
        <f t="shared" si="7"/>
        <v>D17 5/9 km</v>
      </c>
      <c r="S160" s="17" t="str">
        <f t="shared" si="8"/>
        <v>Annelie Liljedahl</v>
      </c>
      <c r="T160" s="84"/>
      <c r="U160" s="35"/>
      <c r="V160" s="35"/>
      <c r="W160" s="35"/>
      <c r="X160" s="35"/>
    </row>
    <row r="161" spans="1:24" s="17" customFormat="1" ht="12" customHeight="1">
      <c r="A161" s="25" t="s">
        <v>493</v>
      </c>
      <c r="B161" s="26" t="s">
        <v>496</v>
      </c>
      <c r="C161" s="109" t="s">
        <v>767</v>
      </c>
      <c r="D161" s="109" t="s">
        <v>738</v>
      </c>
      <c r="E161" s="27"/>
      <c r="F161" s="28">
        <f t="shared" si="6"/>
        <v>0</v>
      </c>
      <c r="G161" s="83"/>
      <c r="H161" s="30"/>
      <c r="I161" s="30"/>
      <c r="J161" s="30"/>
      <c r="K161" s="30"/>
      <c r="L161" s="30"/>
      <c r="M161" s="30"/>
      <c r="N161" s="30"/>
      <c r="O161" s="30"/>
      <c r="P161" s="30"/>
      <c r="Q161" s="31"/>
      <c r="R161" s="17" t="str">
        <f t="shared" si="7"/>
        <v>D17 5/9 km</v>
      </c>
      <c r="S161" s="17" t="str">
        <f t="shared" si="8"/>
        <v>Birgitta Danielsson</v>
      </c>
      <c r="T161" s="84"/>
      <c r="U161" s="35"/>
      <c r="V161" s="35"/>
      <c r="W161" s="35"/>
      <c r="X161" s="35"/>
    </row>
    <row r="162" spans="1:24" s="17" customFormat="1" ht="12" customHeight="1">
      <c r="A162" s="25" t="s">
        <v>493</v>
      </c>
      <c r="B162" s="26" t="s">
        <v>497</v>
      </c>
      <c r="C162" s="109" t="s">
        <v>767</v>
      </c>
      <c r="D162" s="109" t="s">
        <v>768</v>
      </c>
      <c r="E162" s="27"/>
      <c r="F162" s="28">
        <f t="shared" si="6"/>
        <v>0</v>
      </c>
      <c r="G162" s="83"/>
      <c r="H162" s="30"/>
      <c r="I162" s="30"/>
      <c r="J162" s="30"/>
      <c r="K162" s="30"/>
      <c r="L162" s="30"/>
      <c r="M162" s="30"/>
      <c r="N162" s="30"/>
      <c r="O162" s="30"/>
      <c r="P162" s="30"/>
      <c r="Q162" s="31"/>
      <c r="R162" s="17" t="str">
        <f t="shared" si="7"/>
        <v>D17 5/9 km</v>
      </c>
      <c r="S162" s="17" t="str">
        <f t="shared" si="8"/>
        <v>Birgitta Thorberg</v>
      </c>
      <c r="T162" s="84"/>
      <c r="U162" s="35"/>
      <c r="V162" s="35"/>
      <c r="W162" s="35"/>
      <c r="X162" s="35"/>
    </row>
    <row r="163" spans="1:24" s="17" customFormat="1" ht="12" customHeight="1">
      <c r="A163" s="25" t="s">
        <v>493</v>
      </c>
      <c r="B163" s="26" t="s">
        <v>498</v>
      </c>
      <c r="C163" s="109" t="s">
        <v>772</v>
      </c>
      <c r="D163" s="109" t="s">
        <v>773</v>
      </c>
      <c r="E163" s="27"/>
      <c r="F163" s="28">
        <f t="shared" si="6"/>
        <v>0</v>
      </c>
      <c r="G163" s="83"/>
      <c r="H163" s="30"/>
      <c r="I163" s="30"/>
      <c r="J163" s="30"/>
      <c r="K163" s="30"/>
      <c r="L163" s="30"/>
      <c r="M163" s="30"/>
      <c r="N163" s="30"/>
      <c r="O163" s="30"/>
      <c r="P163" s="30"/>
      <c r="Q163" s="31"/>
      <c r="R163" s="17" t="str">
        <f t="shared" si="7"/>
        <v>D17 5/9 km</v>
      </c>
      <c r="S163" s="17" t="str">
        <f t="shared" si="8"/>
        <v>Carina Dahlström</v>
      </c>
      <c r="T163" s="84"/>
      <c r="U163" s="35"/>
      <c r="V163" s="35"/>
      <c r="W163" s="35"/>
      <c r="X163" s="35"/>
    </row>
    <row r="164" spans="1:24" s="17" customFormat="1" ht="12" customHeight="1">
      <c r="A164" s="25" t="s">
        <v>493</v>
      </c>
      <c r="B164" s="26" t="s">
        <v>499</v>
      </c>
      <c r="C164" s="109" t="s">
        <v>776</v>
      </c>
      <c r="D164" s="109" t="s">
        <v>777</v>
      </c>
      <c r="E164" s="27"/>
      <c r="F164" s="28">
        <f t="shared" si="6"/>
        <v>0</v>
      </c>
      <c r="G164" s="83"/>
      <c r="H164" s="30"/>
      <c r="I164" s="30"/>
      <c r="J164" s="30"/>
      <c r="K164" s="30"/>
      <c r="L164" s="30"/>
      <c r="M164" s="30"/>
      <c r="N164" s="30"/>
      <c r="O164" s="30"/>
      <c r="P164" s="30"/>
      <c r="Q164" s="31"/>
      <c r="R164" s="17" t="str">
        <f t="shared" si="7"/>
        <v>D17 5/9 km</v>
      </c>
      <c r="S164" s="17" t="str">
        <f t="shared" si="8"/>
        <v>Carola Enberg</v>
      </c>
      <c r="T164" s="84"/>
      <c r="U164" s="35"/>
      <c r="V164" s="35"/>
      <c r="W164" s="35"/>
      <c r="X164" s="35"/>
    </row>
    <row r="165" spans="1:24" s="17" customFormat="1" ht="12" customHeight="1">
      <c r="A165" s="25" t="s">
        <v>493</v>
      </c>
      <c r="B165" s="26" t="s">
        <v>500</v>
      </c>
      <c r="C165" s="109" t="s">
        <v>780</v>
      </c>
      <c r="D165" s="109" t="s">
        <v>781</v>
      </c>
      <c r="E165" s="27"/>
      <c r="F165" s="28">
        <f t="shared" si="6"/>
        <v>0</v>
      </c>
      <c r="G165" s="83"/>
      <c r="H165" s="30"/>
      <c r="I165" s="30"/>
      <c r="J165" s="30"/>
      <c r="K165" s="30"/>
      <c r="L165" s="30"/>
      <c r="M165" s="30"/>
      <c r="N165" s="30"/>
      <c r="O165" s="30"/>
      <c r="P165" s="30"/>
      <c r="Q165" s="31"/>
      <c r="R165" s="17" t="str">
        <f t="shared" si="7"/>
        <v>D17 5/9 km</v>
      </c>
      <c r="S165" s="17" t="str">
        <f t="shared" si="8"/>
        <v>Caroline Eklöv</v>
      </c>
      <c r="T165" s="84"/>
      <c r="U165" s="35"/>
      <c r="V165" s="35"/>
      <c r="W165" s="35"/>
      <c r="X165" s="35"/>
    </row>
    <row r="166" spans="1:24" s="17" customFormat="1" ht="12" customHeight="1">
      <c r="A166" s="25" t="s">
        <v>493</v>
      </c>
      <c r="B166" s="26" t="s">
        <v>501</v>
      </c>
      <c r="C166" s="109" t="s">
        <v>782</v>
      </c>
      <c r="D166" s="109" t="s">
        <v>783</v>
      </c>
      <c r="E166" s="27"/>
      <c r="F166" s="28">
        <f t="shared" si="6"/>
        <v>0</v>
      </c>
      <c r="G166" s="83"/>
      <c r="H166" s="30"/>
      <c r="I166" s="30"/>
      <c r="J166" s="30"/>
      <c r="K166" s="30"/>
      <c r="L166" s="30"/>
      <c r="M166" s="30"/>
      <c r="N166" s="30"/>
      <c r="O166" s="30"/>
      <c r="P166" s="30"/>
      <c r="Q166" s="31"/>
      <c r="R166" s="17" t="str">
        <f t="shared" si="7"/>
        <v>D17 5/9 km</v>
      </c>
      <c r="S166" s="17" t="str">
        <f t="shared" si="8"/>
        <v>Cecilia Djerf</v>
      </c>
      <c r="T166" s="84"/>
      <c r="U166" s="35"/>
      <c r="V166" s="35"/>
      <c r="W166" s="35"/>
      <c r="X166" s="35"/>
    </row>
    <row r="167" spans="1:24" s="17" customFormat="1" ht="12" customHeight="1">
      <c r="A167" s="25" t="s">
        <v>493</v>
      </c>
      <c r="B167" s="26" t="s">
        <v>502</v>
      </c>
      <c r="C167" s="109" t="s">
        <v>782</v>
      </c>
      <c r="D167" s="109" t="s">
        <v>785</v>
      </c>
      <c r="E167" s="27"/>
      <c r="F167" s="28">
        <f t="shared" si="6"/>
        <v>0</v>
      </c>
      <c r="G167" s="83"/>
      <c r="H167" s="30"/>
      <c r="I167" s="30"/>
      <c r="J167" s="30"/>
      <c r="K167" s="30"/>
      <c r="L167" s="30"/>
      <c r="M167" s="30"/>
      <c r="N167" s="30"/>
      <c r="O167" s="30"/>
      <c r="P167" s="30"/>
      <c r="Q167" s="31"/>
      <c r="R167" s="17" t="str">
        <f t="shared" si="7"/>
        <v>D17 5/9 km</v>
      </c>
      <c r="S167" s="17" t="str">
        <f t="shared" si="8"/>
        <v>Cecilia Lundin</v>
      </c>
      <c r="T167" s="84"/>
      <c r="U167" s="35"/>
      <c r="V167" s="35"/>
      <c r="W167" s="35"/>
      <c r="X167" s="35"/>
    </row>
    <row r="168" spans="1:24" s="17" customFormat="1" ht="12" customHeight="1">
      <c r="A168" s="25" t="s">
        <v>493</v>
      </c>
      <c r="B168" s="26" t="s">
        <v>503</v>
      </c>
      <c r="C168" s="109" t="s">
        <v>789</v>
      </c>
      <c r="D168" s="109" t="s">
        <v>790</v>
      </c>
      <c r="E168" s="27"/>
      <c r="F168" s="28">
        <f t="shared" si="6"/>
        <v>4</v>
      </c>
      <c r="G168" s="83">
        <v>207</v>
      </c>
      <c r="H168" s="30">
        <v>258</v>
      </c>
      <c r="I168" s="30"/>
      <c r="J168" s="30"/>
      <c r="K168" s="30"/>
      <c r="L168" s="30">
        <v>235</v>
      </c>
      <c r="M168" s="30"/>
      <c r="N168" s="30">
        <v>228</v>
      </c>
      <c r="O168" s="30"/>
      <c r="P168" s="30"/>
      <c r="Q168" s="31"/>
      <c r="R168" s="17" t="str">
        <f t="shared" si="7"/>
        <v>D17 5/9 km</v>
      </c>
      <c r="S168" s="17" t="str">
        <f t="shared" si="8"/>
        <v>Charlotta Mellegård</v>
      </c>
      <c r="T168" s="84"/>
      <c r="U168" s="35"/>
      <c r="V168" s="35"/>
      <c r="W168" s="35"/>
      <c r="X168" s="35"/>
    </row>
    <row r="169" spans="1:24" s="17" customFormat="1" ht="12" customHeight="1">
      <c r="A169" s="25" t="s">
        <v>493</v>
      </c>
      <c r="B169" s="26" t="s">
        <v>504</v>
      </c>
      <c r="C169" s="109" t="s">
        <v>805</v>
      </c>
      <c r="D169" s="109" t="s">
        <v>806</v>
      </c>
      <c r="E169" s="27"/>
      <c r="F169" s="28">
        <f t="shared" si="6"/>
        <v>0</v>
      </c>
      <c r="G169" s="83"/>
      <c r="H169" s="30"/>
      <c r="I169" s="30"/>
      <c r="J169" s="30"/>
      <c r="K169" s="30"/>
      <c r="L169" s="30"/>
      <c r="M169" s="30"/>
      <c r="N169" s="30"/>
      <c r="O169" s="30"/>
      <c r="P169" s="30"/>
      <c r="Q169" s="31"/>
      <c r="R169" s="17" t="str">
        <f t="shared" si="7"/>
        <v>D17 5/9 km</v>
      </c>
      <c r="S169" s="17" t="str">
        <f t="shared" si="8"/>
        <v>Ebba Einarsson</v>
      </c>
      <c r="T169" s="84"/>
      <c r="U169" s="35"/>
      <c r="V169" s="35"/>
      <c r="W169" s="35"/>
      <c r="X169" s="35"/>
    </row>
    <row r="170" spans="1:24" s="17" customFormat="1" ht="12" customHeight="1">
      <c r="A170" s="25" t="s">
        <v>493</v>
      </c>
      <c r="B170" s="26" t="s">
        <v>505</v>
      </c>
      <c r="C170" s="109" t="s">
        <v>810</v>
      </c>
      <c r="D170" s="109" t="s">
        <v>811</v>
      </c>
      <c r="E170" s="27"/>
      <c r="F170" s="28">
        <f t="shared" si="6"/>
        <v>0</v>
      </c>
      <c r="G170" s="83"/>
      <c r="H170" s="30"/>
      <c r="I170" s="30"/>
      <c r="J170" s="30"/>
      <c r="K170" s="30"/>
      <c r="L170" s="30"/>
      <c r="M170" s="30"/>
      <c r="N170" s="30"/>
      <c r="O170" s="30"/>
      <c r="P170" s="30"/>
      <c r="Q170" s="31"/>
      <c r="R170" s="17" t="str">
        <f t="shared" si="7"/>
        <v>D17 5/9 km</v>
      </c>
      <c r="S170" s="17" t="str">
        <f t="shared" si="8"/>
        <v>Elena Berdysheva</v>
      </c>
      <c r="T170" s="84"/>
      <c r="U170" s="35"/>
      <c r="V170" s="35"/>
      <c r="W170" s="35"/>
      <c r="X170" s="35"/>
    </row>
    <row r="171" spans="1:24" s="17" customFormat="1" ht="12" customHeight="1">
      <c r="A171" s="25" t="s">
        <v>493</v>
      </c>
      <c r="B171" s="26" t="s">
        <v>506</v>
      </c>
      <c r="C171" s="109" t="s">
        <v>816</v>
      </c>
      <c r="D171" s="109" t="s">
        <v>817</v>
      </c>
      <c r="E171" s="27"/>
      <c r="F171" s="28">
        <f t="shared" si="6"/>
        <v>1</v>
      </c>
      <c r="G171" s="83"/>
      <c r="H171" s="30">
        <v>230</v>
      </c>
      <c r="I171" s="30"/>
      <c r="J171" s="30"/>
      <c r="K171" s="30"/>
      <c r="L171" s="30"/>
      <c r="M171" s="30"/>
      <c r="N171" s="30"/>
      <c r="O171" s="30"/>
      <c r="P171" s="30"/>
      <c r="Q171" s="31"/>
      <c r="R171" s="17" t="str">
        <f t="shared" si="7"/>
        <v>D17 5/9 km</v>
      </c>
      <c r="S171" s="17" t="str">
        <f t="shared" si="8"/>
        <v>Elin Ek</v>
      </c>
      <c r="T171" s="84"/>
      <c r="U171" s="35"/>
      <c r="V171" s="35"/>
      <c r="W171" s="35"/>
      <c r="X171" s="35"/>
    </row>
    <row r="172" spans="1:24" s="17" customFormat="1" ht="12" customHeight="1">
      <c r="A172" s="25" t="s">
        <v>493</v>
      </c>
      <c r="B172" s="26" t="s">
        <v>507</v>
      </c>
      <c r="C172" s="109" t="s">
        <v>816</v>
      </c>
      <c r="D172" s="109" t="s">
        <v>818</v>
      </c>
      <c r="E172" s="27"/>
      <c r="F172" s="28">
        <f t="shared" si="6"/>
        <v>0</v>
      </c>
      <c r="G172" s="83"/>
      <c r="H172" s="30"/>
      <c r="I172" s="30"/>
      <c r="J172" s="30"/>
      <c r="K172" s="30"/>
      <c r="L172" s="30"/>
      <c r="M172" s="30"/>
      <c r="N172" s="30"/>
      <c r="O172" s="30"/>
      <c r="P172" s="30"/>
      <c r="Q172" s="31"/>
      <c r="R172" s="17" t="str">
        <f t="shared" si="7"/>
        <v>D17 5/9 km</v>
      </c>
      <c r="S172" s="17" t="str">
        <f t="shared" si="8"/>
        <v>Elin Ekman</v>
      </c>
      <c r="T172" s="84"/>
      <c r="U172" s="35"/>
      <c r="V172" s="35"/>
      <c r="W172" s="35"/>
      <c r="X172" s="35"/>
    </row>
    <row r="173" spans="1:24" s="17" customFormat="1" ht="12" customHeight="1">
      <c r="A173" s="25" t="s">
        <v>493</v>
      </c>
      <c r="B173" s="26" t="s">
        <v>508</v>
      </c>
      <c r="C173" s="109" t="s">
        <v>816</v>
      </c>
      <c r="D173" s="109" t="s">
        <v>820</v>
      </c>
      <c r="E173" s="27"/>
      <c r="F173" s="28">
        <f t="shared" si="6"/>
        <v>0</v>
      </c>
      <c r="G173" s="83"/>
      <c r="H173" s="30"/>
      <c r="I173" s="30"/>
      <c r="J173" s="30"/>
      <c r="K173" s="30"/>
      <c r="L173" s="30"/>
      <c r="M173" s="30"/>
      <c r="N173" s="30"/>
      <c r="O173" s="30"/>
      <c r="P173" s="30"/>
      <c r="Q173" s="31"/>
      <c r="R173" s="17" t="str">
        <f t="shared" si="7"/>
        <v>D17 5/9 km</v>
      </c>
      <c r="S173" s="17" t="str">
        <f t="shared" si="8"/>
        <v>Elin Kjellenberg</v>
      </c>
      <c r="T173" s="84"/>
      <c r="U173" s="35"/>
      <c r="V173" s="35"/>
      <c r="W173" s="35"/>
      <c r="X173" s="35"/>
    </row>
    <row r="174" spans="1:24" s="17" customFormat="1" ht="12" customHeight="1">
      <c r="A174" s="25" t="s">
        <v>493</v>
      </c>
      <c r="B174" s="26" t="s">
        <v>509</v>
      </c>
      <c r="C174" s="109" t="s">
        <v>824</v>
      </c>
      <c r="D174" s="109" t="s">
        <v>825</v>
      </c>
      <c r="E174" s="27"/>
      <c r="F174" s="28">
        <f t="shared" si="6"/>
        <v>0</v>
      </c>
      <c r="G174" s="83"/>
      <c r="H174" s="30"/>
      <c r="I174" s="30"/>
      <c r="J174" s="30"/>
      <c r="K174" s="30"/>
      <c r="L174" s="30"/>
      <c r="M174" s="30"/>
      <c r="N174" s="30"/>
      <c r="O174" s="30"/>
      <c r="P174" s="30"/>
      <c r="Q174" s="31"/>
      <c r="R174" s="17" t="str">
        <f t="shared" si="7"/>
        <v>D17 5/9 km</v>
      </c>
      <c r="S174" s="17" t="str">
        <f t="shared" si="8"/>
        <v>Elinor Jakobsson</v>
      </c>
      <c r="T174" s="84"/>
      <c r="U174" s="35"/>
      <c r="V174" s="35"/>
      <c r="W174" s="35"/>
      <c r="X174" s="35"/>
    </row>
    <row r="175" spans="1:24" s="17" customFormat="1" ht="12" customHeight="1">
      <c r="A175" s="25" t="s">
        <v>493</v>
      </c>
      <c r="B175" s="26" t="s">
        <v>510</v>
      </c>
      <c r="C175" s="109" t="s">
        <v>830</v>
      </c>
      <c r="D175" s="109" t="s">
        <v>744</v>
      </c>
      <c r="E175" s="27"/>
      <c r="F175" s="28">
        <f t="shared" si="6"/>
        <v>0</v>
      </c>
      <c r="G175" s="83"/>
      <c r="H175" s="30"/>
      <c r="I175" s="30"/>
      <c r="J175" s="30"/>
      <c r="K175" s="30"/>
      <c r="L175" s="30"/>
      <c r="M175" s="30"/>
      <c r="N175" s="30"/>
      <c r="O175" s="30"/>
      <c r="P175" s="30"/>
      <c r="Q175" s="31"/>
      <c r="R175" s="17" t="str">
        <f t="shared" si="7"/>
        <v>D17 5/9 km</v>
      </c>
      <c r="S175" s="17" t="str">
        <f t="shared" si="8"/>
        <v>Elisabeth Gudmundsson</v>
      </c>
      <c r="T175" s="84"/>
      <c r="U175" s="35"/>
      <c r="V175" s="35"/>
      <c r="W175" s="35"/>
      <c r="X175" s="35"/>
    </row>
    <row r="176" spans="1:24" s="17" customFormat="1" ht="12" customHeight="1">
      <c r="A176" s="25" t="s">
        <v>493</v>
      </c>
      <c r="B176" s="26" t="s">
        <v>511</v>
      </c>
      <c r="C176" s="109" t="s">
        <v>843</v>
      </c>
      <c r="D176" s="109" t="s">
        <v>727</v>
      </c>
      <c r="E176" s="27"/>
      <c r="F176" s="28">
        <f t="shared" si="6"/>
        <v>0</v>
      </c>
      <c r="G176" s="83"/>
      <c r="H176" s="30"/>
      <c r="I176" s="30"/>
      <c r="J176" s="30"/>
      <c r="K176" s="30"/>
      <c r="L176" s="30"/>
      <c r="M176" s="30"/>
      <c r="N176" s="30"/>
      <c r="O176" s="30"/>
      <c r="P176" s="30"/>
      <c r="Q176" s="31"/>
      <c r="R176" s="17" t="str">
        <f t="shared" si="7"/>
        <v>D17 5/9 km</v>
      </c>
      <c r="S176" s="17" t="str">
        <f t="shared" si="8"/>
        <v>Emma Eriksson</v>
      </c>
      <c r="T176" s="84"/>
      <c r="U176" s="35"/>
      <c r="V176" s="35"/>
      <c r="W176" s="35"/>
      <c r="X176" s="35"/>
    </row>
    <row r="177" spans="1:24" s="17" customFormat="1" ht="12" customHeight="1">
      <c r="A177" s="25" t="s">
        <v>493</v>
      </c>
      <c r="B177" s="26" t="s">
        <v>512</v>
      </c>
      <c r="C177" s="109" t="s">
        <v>843</v>
      </c>
      <c r="D177" s="109" t="s">
        <v>846</v>
      </c>
      <c r="E177" s="27"/>
      <c r="F177" s="28">
        <f t="shared" si="6"/>
        <v>0</v>
      </c>
      <c r="G177" s="83"/>
      <c r="H177" s="30"/>
      <c r="I177" s="30"/>
      <c r="J177" s="30"/>
      <c r="K177" s="30"/>
      <c r="L177" s="30"/>
      <c r="M177" s="30"/>
      <c r="N177" s="30"/>
      <c r="O177" s="30"/>
      <c r="P177" s="30"/>
      <c r="Q177" s="31"/>
      <c r="R177" s="17" t="str">
        <f t="shared" si="7"/>
        <v>D17 5/9 km</v>
      </c>
      <c r="S177" s="17" t="str">
        <f t="shared" si="8"/>
        <v>Emma Samuelsson</v>
      </c>
      <c r="T177" s="84"/>
      <c r="U177" s="35"/>
      <c r="V177" s="35"/>
      <c r="W177" s="35"/>
      <c r="X177" s="35"/>
    </row>
    <row r="178" spans="1:24" s="17" customFormat="1" ht="12" customHeight="1">
      <c r="A178" s="25" t="s">
        <v>493</v>
      </c>
      <c r="B178" s="26" t="s">
        <v>1260</v>
      </c>
      <c r="C178" s="109" t="s">
        <v>847</v>
      </c>
      <c r="D178" s="109" t="s">
        <v>799</v>
      </c>
      <c r="E178" s="27"/>
      <c r="F178" s="28">
        <f t="shared" si="6"/>
        <v>0</v>
      </c>
      <c r="G178" s="83"/>
      <c r="H178" s="30"/>
      <c r="I178" s="30"/>
      <c r="J178" s="30"/>
      <c r="K178" s="30"/>
      <c r="L178" s="30"/>
      <c r="M178" s="30"/>
      <c r="N178" s="30"/>
      <c r="O178" s="30"/>
      <c r="P178" s="30"/>
      <c r="Q178" s="31"/>
      <c r="R178" s="17" t="str">
        <f t="shared" si="7"/>
        <v>D17 5/9 km</v>
      </c>
      <c r="S178" s="17" t="str">
        <f t="shared" si="8"/>
        <v>Emmi Salinas</v>
      </c>
      <c r="T178" s="84"/>
      <c r="U178" s="35"/>
      <c r="V178" s="35"/>
      <c r="W178" s="35"/>
      <c r="X178" s="35"/>
    </row>
    <row r="179" spans="1:24" s="17" customFormat="1" ht="12" customHeight="1">
      <c r="A179" s="25" t="s">
        <v>493</v>
      </c>
      <c r="B179" s="26" t="s">
        <v>513</v>
      </c>
      <c r="C179" s="109" t="s">
        <v>855</v>
      </c>
      <c r="D179" s="109" t="s">
        <v>856</v>
      </c>
      <c r="E179" s="27"/>
      <c r="F179" s="28">
        <f t="shared" si="6"/>
        <v>0</v>
      </c>
      <c r="G179" s="83"/>
      <c r="H179" s="30"/>
      <c r="I179" s="30"/>
      <c r="J179" s="30"/>
      <c r="K179" s="30"/>
      <c r="L179" s="30"/>
      <c r="M179" s="30"/>
      <c r="N179" s="30"/>
      <c r="O179" s="30"/>
      <c r="P179" s="30"/>
      <c r="Q179" s="31"/>
      <c r="R179" s="17" t="str">
        <f t="shared" si="7"/>
        <v>D17 5/9 km</v>
      </c>
      <c r="S179" s="17" t="str">
        <f t="shared" si="8"/>
        <v>Eva Olsson</v>
      </c>
      <c r="T179" s="84"/>
      <c r="U179" s="35"/>
      <c r="V179" s="35"/>
      <c r="W179" s="35"/>
      <c r="X179" s="35"/>
    </row>
    <row r="180" spans="1:24" s="17" customFormat="1" ht="12" customHeight="1">
      <c r="A180" s="25" t="s">
        <v>493</v>
      </c>
      <c r="B180" s="26" t="s">
        <v>514</v>
      </c>
      <c r="C180" s="109" t="s">
        <v>855</v>
      </c>
      <c r="D180" s="109" t="s">
        <v>857</v>
      </c>
      <c r="E180" s="27"/>
      <c r="F180" s="28">
        <f t="shared" si="6"/>
        <v>0</v>
      </c>
      <c r="G180" s="83"/>
      <c r="H180" s="30"/>
      <c r="I180" s="30"/>
      <c r="J180" s="30"/>
      <c r="K180" s="30"/>
      <c r="L180" s="30"/>
      <c r="M180" s="30"/>
      <c r="N180" s="30"/>
      <c r="O180" s="30"/>
      <c r="P180" s="30"/>
      <c r="Q180" s="31"/>
      <c r="R180" s="17" t="str">
        <f t="shared" si="7"/>
        <v>D17 5/9 km</v>
      </c>
      <c r="S180" s="17" t="str">
        <f t="shared" si="8"/>
        <v>Eva-Karin Borg</v>
      </c>
      <c r="T180" s="84"/>
      <c r="U180" s="35"/>
      <c r="V180" s="35"/>
      <c r="W180" s="35"/>
      <c r="X180" s="35"/>
    </row>
    <row r="181" spans="1:24" s="17" customFormat="1" ht="12" customHeight="1">
      <c r="A181" s="25" t="s">
        <v>493</v>
      </c>
      <c r="B181" s="26" t="s">
        <v>515</v>
      </c>
      <c r="C181" s="109" t="s">
        <v>858</v>
      </c>
      <c r="D181" s="109" t="s">
        <v>856</v>
      </c>
      <c r="E181" s="27"/>
      <c r="F181" s="28">
        <f t="shared" si="6"/>
        <v>0</v>
      </c>
      <c r="G181" s="83"/>
      <c r="H181" s="30"/>
      <c r="I181" s="30"/>
      <c r="J181" s="30"/>
      <c r="K181" s="30"/>
      <c r="L181" s="30"/>
      <c r="M181" s="30"/>
      <c r="N181" s="30"/>
      <c r="O181" s="30"/>
      <c r="P181" s="30"/>
      <c r="Q181" s="31"/>
      <c r="R181" s="17" t="str">
        <f t="shared" si="7"/>
        <v>D17 5/9 km</v>
      </c>
      <c r="S181" s="17" t="str">
        <f t="shared" si="8"/>
        <v>Evelina Olsson</v>
      </c>
      <c r="T181" s="84"/>
      <c r="U181" s="35"/>
      <c r="V181" s="35"/>
      <c r="W181" s="35"/>
      <c r="X181" s="35"/>
    </row>
    <row r="182" spans="1:24" s="17" customFormat="1" ht="12" customHeight="1">
      <c r="A182" s="25" t="s">
        <v>493</v>
      </c>
      <c r="B182" s="26" t="s">
        <v>516</v>
      </c>
      <c r="C182" s="109" t="s">
        <v>875</v>
      </c>
      <c r="D182" s="109" t="s">
        <v>876</v>
      </c>
      <c r="E182" s="27"/>
      <c r="F182" s="28">
        <f t="shared" si="6"/>
        <v>2</v>
      </c>
      <c r="G182" s="83"/>
      <c r="H182" s="30">
        <v>271</v>
      </c>
      <c r="I182" s="30"/>
      <c r="J182" s="30"/>
      <c r="K182" s="30"/>
      <c r="L182" s="30"/>
      <c r="M182" s="30">
        <v>257</v>
      </c>
      <c r="N182" s="30"/>
      <c r="O182" s="30"/>
      <c r="P182" s="30"/>
      <c r="Q182" s="31"/>
      <c r="R182" s="17" t="str">
        <f t="shared" si="7"/>
        <v>D17 5/9 km</v>
      </c>
      <c r="S182" s="17" t="str">
        <f t="shared" si="8"/>
        <v>Gunilla Bolinder</v>
      </c>
      <c r="T182" s="84"/>
      <c r="U182" s="35"/>
      <c r="V182" s="35"/>
      <c r="W182" s="35"/>
      <c r="X182" s="35"/>
    </row>
    <row r="183" spans="1:24" s="17" customFormat="1" ht="12" customHeight="1">
      <c r="A183" s="25" t="s">
        <v>493</v>
      </c>
      <c r="B183" s="26" t="s">
        <v>517</v>
      </c>
      <c r="C183" s="109" t="s">
        <v>889</v>
      </c>
      <c r="D183" s="109" t="s">
        <v>701</v>
      </c>
      <c r="E183" s="27"/>
      <c r="F183" s="28">
        <f t="shared" si="6"/>
        <v>2</v>
      </c>
      <c r="G183" s="83"/>
      <c r="H183" s="30"/>
      <c r="I183" s="30">
        <v>208</v>
      </c>
      <c r="J183" s="30"/>
      <c r="K183" s="30"/>
      <c r="L183" s="30"/>
      <c r="M183" s="30"/>
      <c r="N183" s="30"/>
      <c r="O183" s="30"/>
      <c r="P183" s="30">
        <v>150</v>
      </c>
      <c r="Q183" s="31"/>
      <c r="R183" s="17" t="str">
        <f t="shared" si="7"/>
        <v>D17 5/9 km</v>
      </c>
      <c r="S183" s="17" t="str">
        <f t="shared" si="8"/>
        <v>Helen Karlsson</v>
      </c>
      <c r="T183" s="84"/>
      <c r="U183" s="35"/>
      <c r="V183" s="35"/>
      <c r="W183" s="35"/>
      <c r="X183" s="35"/>
    </row>
    <row r="184" spans="1:24" s="17" customFormat="1" ht="12" customHeight="1">
      <c r="A184" s="25" t="s">
        <v>493</v>
      </c>
      <c r="B184" s="26" t="s">
        <v>1259</v>
      </c>
      <c r="C184" s="109" t="s">
        <v>889</v>
      </c>
      <c r="D184" s="109" t="s">
        <v>799</v>
      </c>
      <c r="E184" s="27"/>
      <c r="F184" s="28">
        <f t="shared" si="6"/>
        <v>4</v>
      </c>
      <c r="G184" s="83"/>
      <c r="H184" s="30"/>
      <c r="I184" s="30">
        <v>266</v>
      </c>
      <c r="J184" s="30"/>
      <c r="K184" s="30">
        <v>243</v>
      </c>
      <c r="L184" s="30"/>
      <c r="M184" s="30"/>
      <c r="N184" s="30">
        <v>246</v>
      </c>
      <c r="O184" s="30">
        <v>271</v>
      </c>
      <c r="P184" s="30"/>
      <c r="Q184" s="31"/>
      <c r="R184" s="17" t="str">
        <f t="shared" si="7"/>
        <v>D17 5/9 km</v>
      </c>
      <c r="S184" s="17" t="str">
        <f t="shared" si="8"/>
        <v>Helen Salinas</v>
      </c>
      <c r="T184" s="84"/>
      <c r="U184" s="35"/>
      <c r="V184" s="35" t="s">
        <v>1428</v>
      </c>
      <c r="W184" s="35"/>
      <c r="X184" s="35"/>
    </row>
    <row r="185" spans="1:24" s="17" customFormat="1" ht="12" customHeight="1">
      <c r="A185" s="25" t="s">
        <v>493</v>
      </c>
      <c r="B185" s="26" t="s">
        <v>518</v>
      </c>
      <c r="C185" s="109" t="s">
        <v>902</v>
      </c>
      <c r="D185" s="109" t="s">
        <v>904</v>
      </c>
      <c r="E185" s="27"/>
      <c r="F185" s="28">
        <f t="shared" si="6"/>
        <v>0</v>
      </c>
      <c r="G185" s="83"/>
      <c r="H185" s="30"/>
      <c r="I185" s="30"/>
      <c r="J185" s="30"/>
      <c r="K185" s="30"/>
      <c r="L185" s="30"/>
      <c r="M185" s="30"/>
      <c r="N185" s="30"/>
      <c r="O185" s="30"/>
      <c r="P185" s="30"/>
      <c r="Q185" s="31"/>
      <c r="R185" s="17" t="str">
        <f t="shared" si="7"/>
        <v>D17 5/9 km</v>
      </c>
      <c r="S185" s="17" t="str">
        <f t="shared" si="8"/>
        <v>Ida Kols</v>
      </c>
      <c r="T185" s="84"/>
      <c r="U185" s="35"/>
      <c r="V185" s="35"/>
      <c r="W185" s="35"/>
      <c r="X185" s="35"/>
    </row>
    <row r="186" spans="1:24" s="17" customFormat="1" ht="12" customHeight="1">
      <c r="A186" s="25" t="s">
        <v>493</v>
      </c>
      <c r="B186" s="26" t="s">
        <v>519</v>
      </c>
      <c r="C186" s="109" t="s">
        <v>914</v>
      </c>
      <c r="D186" s="109" t="s">
        <v>760</v>
      </c>
      <c r="E186" s="27"/>
      <c r="F186" s="28">
        <f t="shared" si="6"/>
        <v>0</v>
      </c>
      <c r="G186" s="83"/>
      <c r="H186" s="30"/>
      <c r="I186" s="30"/>
      <c r="J186" s="30"/>
      <c r="K186" s="30"/>
      <c r="L186" s="30"/>
      <c r="M186" s="30"/>
      <c r="N186" s="30"/>
      <c r="O186" s="30"/>
      <c r="P186" s="30"/>
      <c r="Q186" s="31"/>
      <c r="R186" s="17" t="str">
        <f t="shared" si="7"/>
        <v>D17 5/9 km</v>
      </c>
      <c r="S186" s="17" t="str">
        <f t="shared" si="8"/>
        <v>Jacqueline Larsson</v>
      </c>
      <c r="T186" s="84"/>
      <c r="U186" s="35"/>
      <c r="V186" s="35"/>
      <c r="W186" s="35"/>
      <c r="X186" s="35"/>
    </row>
    <row r="187" spans="1:24" s="17" customFormat="1" ht="12" customHeight="1">
      <c r="A187" s="25" t="s">
        <v>493</v>
      </c>
      <c r="B187" s="26" t="s">
        <v>232</v>
      </c>
      <c r="C187" s="109" t="s">
        <v>921</v>
      </c>
      <c r="D187" s="109" t="s">
        <v>761</v>
      </c>
      <c r="E187" s="27"/>
      <c r="F187" s="28">
        <f t="shared" si="6"/>
        <v>0</v>
      </c>
      <c r="G187" s="83"/>
      <c r="H187" s="30"/>
      <c r="I187" s="30"/>
      <c r="J187" s="30"/>
      <c r="K187" s="30"/>
      <c r="L187" s="30"/>
      <c r="M187" s="30"/>
      <c r="N187" s="30"/>
      <c r="O187" s="30"/>
      <c r="P187" s="30"/>
      <c r="Q187" s="31"/>
      <c r="R187" s="17" t="str">
        <f t="shared" si="7"/>
        <v>D17 5/9 km</v>
      </c>
      <c r="S187" s="17" t="str">
        <f t="shared" si="8"/>
        <v>Jenny Leander</v>
      </c>
      <c r="T187" s="84"/>
      <c r="U187" s="35"/>
      <c r="V187" s="35"/>
      <c r="W187" s="35"/>
      <c r="X187" s="35"/>
    </row>
    <row r="188" spans="1:24" s="17" customFormat="1" ht="12" customHeight="1">
      <c r="A188" s="25" t="s">
        <v>493</v>
      </c>
      <c r="B188" s="26" t="s">
        <v>520</v>
      </c>
      <c r="C188" s="109" t="s">
        <v>921</v>
      </c>
      <c r="D188" s="109" t="s">
        <v>922</v>
      </c>
      <c r="E188" s="27" t="s">
        <v>652</v>
      </c>
      <c r="F188" s="28">
        <f t="shared" si="6"/>
        <v>2</v>
      </c>
      <c r="G188" s="83">
        <v>256</v>
      </c>
      <c r="H188" s="30">
        <v>248</v>
      </c>
      <c r="I188" s="30"/>
      <c r="J188" s="30"/>
      <c r="K188" s="30"/>
      <c r="L188" s="30"/>
      <c r="M188" s="30"/>
      <c r="N188" s="30"/>
      <c r="O188" s="30"/>
      <c r="P188" s="30"/>
      <c r="Q188" s="31"/>
      <c r="R188" s="17" t="str">
        <f t="shared" si="7"/>
        <v>D17 5/9 km</v>
      </c>
      <c r="S188" s="17" t="str">
        <f t="shared" si="8"/>
        <v>Jenny Östlin</v>
      </c>
      <c r="T188" s="84"/>
      <c r="U188" s="35"/>
      <c r="V188" s="35"/>
      <c r="W188" s="35"/>
      <c r="X188" s="35"/>
    </row>
    <row r="189" spans="1:24" s="17" customFormat="1" ht="12" customHeight="1">
      <c r="A189" s="25" t="s">
        <v>493</v>
      </c>
      <c r="B189" s="26" t="s">
        <v>521</v>
      </c>
      <c r="C189" s="109" t="s">
        <v>925</v>
      </c>
      <c r="D189" s="109" t="s">
        <v>926</v>
      </c>
      <c r="E189" s="27"/>
      <c r="F189" s="28">
        <f t="shared" si="6"/>
        <v>0</v>
      </c>
      <c r="G189" s="83"/>
      <c r="H189" s="30"/>
      <c r="I189" s="30"/>
      <c r="J189" s="30"/>
      <c r="K189" s="30"/>
      <c r="L189" s="30"/>
      <c r="M189" s="30"/>
      <c r="N189" s="30"/>
      <c r="O189" s="30"/>
      <c r="P189" s="30"/>
      <c r="Q189" s="31"/>
      <c r="R189" s="17" t="str">
        <f t="shared" si="7"/>
        <v>D17 5/9 km</v>
      </c>
      <c r="S189" s="17" t="str">
        <f t="shared" si="8"/>
        <v>Jessica Kalles</v>
      </c>
      <c r="T189" s="84"/>
      <c r="U189" s="35"/>
      <c r="V189" s="35"/>
      <c r="W189" s="35"/>
      <c r="X189" s="35"/>
    </row>
    <row r="190" spans="1:24" s="17" customFormat="1" ht="12" customHeight="1">
      <c r="A190" s="25" t="s">
        <v>493</v>
      </c>
      <c r="B190" s="26" t="s">
        <v>522</v>
      </c>
      <c r="C190" s="109" t="s">
        <v>925</v>
      </c>
      <c r="D190" s="109" t="s">
        <v>909</v>
      </c>
      <c r="E190" s="27"/>
      <c r="F190" s="28">
        <f t="shared" si="6"/>
        <v>0</v>
      </c>
      <c r="G190" s="83"/>
      <c r="H190" s="30"/>
      <c r="I190" s="30"/>
      <c r="J190" s="30"/>
      <c r="K190" s="30"/>
      <c r="L190" s="30"/>
      <c r="M190" s="30"/>
      <c r="N190" s="30"/>
      <c r="O190" s="30"/>
      <c r="P190" s="30"/>
      <c r="Q190" s="31"/>
      <c r="R190" s="17" t="str">
        <f t="shared" si="7"/>
        <v>D17 5/9 km</v>
      </c>
      <c r="S190" s="17" t="str">
        <f t="shared" si="8"/>
        <v>Jessica Nyman</v>
      </c>
      <c r="T190" s="84"/>
      <c r="U190" s="35"/>
      <c r="V190" s="35"/>
      <c r="W190" s="35"/>
      <c r="X190" s="35"/>
    </row>
    <row r="191" spans="1:24" s="17" customFormat="1" ht="12" customHeight="1">
      <c r="A191" s="25" t="s">
        <v>493</v>
      </c>
      <c r="B191" s="26" t="s">
        <v>523</v>
      </c>
      <c r="C191" s="109" t="s">
        <v>927</v>
      </c>
      <c r="D191" s="109" t="s">
        <v>928</v>
      </c>
      <c r="E191" s="27"/>
      <c r="F191" s="28">
        <f t="shared" si="6"/>
        <v>0</v>
      </c>
      <c r="G191" s="83"/>
      <c r="H191" s="30"/>
      <c r="I191" s="30"/>
      <c r="J191" s="30"/>
      <c r="K191" s="30"/>
      <c r="L191" s="30"/>
      <c r="M191" s="30"/>
      <c r="N191" s="30"/>
      <c r="O191" s="30"/>
      <c r="P191" s="30"/>
      <c r="Q191" s="31"/>
      <c r="R191" s="17" t="str">
        <f t="shared" si="7"/>
        <v>D17 5/9 km</v>
      </c>
      <c r="S191" s="17" t="str">
        <f t="shared" si="8"/>
        <v>Jill Berglund</v>
      </c>
      <c r="T191" s="84"/>
      <c r="U191" s="35"/>
      <c r="V191" s="35"/>
      <c r="W191" s="35"/>
      <c r="X191" s="35"/>
    </row>
    <row r="192" spans="1:24" s="17" customFormat="1" ht="12" customHeight="1">
      <c r="A192" s="25" t="s">
        <v>493</v>
      </c>
      <c r="B192" s="26" t="s">
        <v>234</v>
      </c>
      <c r="C192" s="109" t="s">
        <v>946</v>
      </c>
      <c r="D192" s="109" t="s">
        <v>705</v>
      </c>
      <c r="E192" s="27"/>
      <c r="F192" s="28">
        <f t="shared" si="6"/>
        <v>0</v>
      </c>
      <c r="G192" s="83"/>
      <c r="H192" s="30"/>
      <c r="I192" s="30"/>
      <c r="J192" s="30"/>
      <c r="K192" s="30"/>
      <c r="L192" s="30"/>
      <c r="M192" s="30"/>
      <c r="N192" s="30"/>
      <c r="O192" s="30"/>
      <c r="P192" s="30"/>
      <c r="Q192" s="31"/>
      <c r="R192" s="17" t="str">
        <f t="shared" si="7"/>
        <v>D17 5/9 km</v>
      </c>
      <c r="S192" s="17" t="str">
        <f t="shared" si="8"/>
        <v>Julia Andersson</v>
      </c>
      <c r="T192" s="84"/>
      <c r="U192" s="35"/>
      <c r="V192" s="35"/>
      <c r="W192" s="35"/>
      <c r="X192" s="35"/>
    </row>
    <row r="193" spans="1:24" s="17" customFormat="1" ht="12" customHeight="1">
      <c r="A193" s="25" t="s">
        <v>493</v>
      </c>
      <c r="B193" s="26" t="s">
        <v>524</v>
      </c>
      <c r="C193" s="109" t="s">
        <v>951</v>
      </c>
      <c r="D193" s="109" t="s">
        <v>954</v>
      </c>
      <c r="E193" s="27"/>
      <c r="F193" s="28">
        <f t="shared" si="6"/>
        <v>0</v>
      </c>
      <c r="G193" s="83"/>
      <c r="H193" s="30"/>
      <c r="I193" s="30"/>
      <c r="J193" s="30"/>
      <c r="K193" s="30"/>
      <c r="L193" s="30"/>
      <c r="M193" s="30"/>
      <c r="N193" s="30"/>
      <c r="O193" s="30"/>
      <c r="P193" s="30"/>
      <c r="Q193" s="31"/>
      <c r="R193" s="17" t="str">
        <f t="shared" si="7"/>
        <v>D17 5/9 km</v>
      </c>
      <c r="S193" s="17" t="str">
        <f t="shared" si="8"/>
        <v>Kajsa Olenius</v>
      </c>
      <c r="T193" s="84"/>
      <c r="U193" s="35"/>
      <c r="V193" s="35"/>
      <c r="W193" s="35"/>
      <c r="X193" s="35"/>
    </row>
    <row r="194" spans="1:24" s="17" customFormat="1" ht="12" customHeight="1">
      <c r="A194" s="25" t="s">
        <v>493</v>
      </c>
      <c r="B194" s="26" t="s">
        <v>525</v>
      </c>
      <c r="C194" s="109" t="s">
        <v>951</v>
      </c>
      <c r="D194" s="109" t="s">
        <v>853</v>
      </c>
      <c r="E194" s="27"/>
      <c r="F194" s="28">
        <f t="shared" ref="F194:F257" si="9">COUNT(G194:Q194)</f>
        <v>0</v>
      </c>
      <c r="G194" s="83"/>
      <c r="H194" s="30"/>
      <c r="I194" s="30"/>
      <c r="J194" s="30"/>
      <c r="K194" s="30"/>
      <c r="L194" s="30"/>
      <c r="M194" s="30"/>
      <c r="N194" s="30"/>
      <c r="O194" s="30"/>
      <c r="P194" s="30"/>
      <c r="Q194" s="31"/>
      <c r="R194" s="17" t="str">
        <f t="shared" ref="R194:R257" si="10">A194</f>
        <v>D17 5/9 km</v>
      </c>
      <c r="S194" s="17" t="str">
        <f t="shared" ref="S194:S257" si="11">B194</f>
        <v>Kajsa Petersson</v>
      </c>
      <c r="T194" s="84"/>
      <c r="U194" s="35"/>
      <c r="V194" s="35"/>
      <c r="W194" s="35"/>
      <c r="X194" s="35"/>
    </row>
    <row r="195" spans="1:24" s="17" customFormat="1" ht="12" customHeight="1">
      <c r="A195" s="25" t="s">
        <v>493</v>
      </c>
      <c r="B195" s="26" t="s">
        <v>229</v>
      </c>
      <c r="C195" s="109" t="s">
        <v>955</v>
      </c>
      <c r="D195" s="109" t="s">
        <v>706</v>
      </c>
      <c r="E195" s="27"/>
      <c r="F195" s="28">
        <f t="shared" si="9"/>
        <v>8</v>
      </c>
      <c r="G195" s="83">
        <v>283</v>
      </c>
      <c r="H195" s="30">
        <v>238</v>
      </c>
      <c r="I195" s="30">
        <v>226</v>
      </c>
      <c r="J195" s="30">
        <v>204</v>
      </c>
      <c r="K195" s="30"/>
      <c r="L195" s="30">
        <v>228</v>
      </c>
      <c r="M195" s="30"/>
      <c r="N195" s="30">
        <v>233</v>
      </c>
      <c r="O195" s="30"/>
      <c r="P195" s="30">
        <v>151</v>
      </c>
      <c r="Q195" s="31">
        <v>210</v>
      </c>
      <c r="R195" s="17" t="str">
        <f t="shared" si="10"/>
        <v>D17 5/9 km</v>
      </c>
      <c r="S195" s="17" t="str">
        <f t="shared" si="11"/>
        <v>Karin Augustsson</v>
      </c>
      <c r="T195" s="84"/>
      <c r="U195" s="35"/>
      <c r="V195" s="35"/>
      <c r="W195" s="35"/>
      <c r="X195" s="35"/>
    </row>
    <row r="196" spans="1:24" s="17" customFormat="1" ht="12" customHeight="1">
      <c r="A196" s="25" t="s">
        <v>493</v>
      </c>
      <c r="B196" s="26" t="s">
        <v>526</v>
      </c>
      <c r="C196" s="109" t="s">
        <v>955</v>
      </c>
      <c r="D196" s="109" t="s">
        <v>709</v>
      </c>
      <c r="E196" s="27"/>
      <c r="F196" s="28">
        <f t="shared" si="9"/>
        <v>2</v>
      </c>
      <c r="G196" s="83"/>
      <c r="H196" s="30">
        <v>246</v>
      </c>
      <c r="I196" s="30"/>
      <c r="J196" s="30"/>
      <c r="K196" s="30">
        <v>229</v>
      </c>
      <c r="L196" s="30"/>
      <c r="M196" s="30"/>
      <c r="N196" s="30"/>
      <c r="O196" s="30"/>
      <c r="P196" s="30"/>
      <c r="Q196" s="31"/>
      <c r="R196" s="17" t="str">
        <f t="shared" si="10"/>
        <v>D17 5/9 km</v>
      </c>
      <c r="S196" s="17" t="str">
        <f t="shared" si="11"/>
        <v>Karin Pihlström</v>
      </c>
      <c r="T196" s="84"/>
      <c r="U196" s="35"/>
      <c r="V196" s="35"/>
      <c r="W196" s="35"/>
      <c r="X196" s="35"/>
    </row>
    <row r="197" spans="1:24" s="17" customFormat="1" ht="12" customHeight="1">
      <c r="A197" s="25" t="s">
        <v>493</v>
      </c>
      <c r="B197" s="26" t="s">
        <v>527</v>
      </c>
      <c r="C197" s="109" t="s">
        <v>958</v>
      </c>
      <c r="D197" s="109" t="s">
        <v>846</v>
      </c>
      <c r="E197" s="27"/>
      <c r="F197" s="28">
        <f t="shared" si="9"/>
        <v>1</v>
      </c>
      <c r="G197" s="83">
        <v>250</v>
      </c>
      <c r="H197" s="30"/>
      <c r="I197" s="30"/>
      <c r="J197" s="30"/>
      <c r="K197" s="30"/>
      <c r="L197" s="30"/>
      <c r="M197" s="30"/>
      <c r="N197" s="30"/>
      <c r="O197" s="30"/>
      <c r="P197" s="30"/>
      <c r="Q197" s="31"/>
      <c r="R197" s="17" t="str">
        <f t="shared" si="10"/>
        <v>D17 5/9 km</v>
      </c>
      <c r="S197" s="17" t="str">
        <f t="shared" si="11"/>
        <v>Katarina Samuelsson</v>
      </c>
      <c r="T197" s="84"/>
      <c r="U197" s="35"/>
      <c r="V197" s="35"/>
      <c r="W197" s="35"/>
      <c r="X197" s="35"/>
    </row>
    <row r="198" spans="1:24" s="17" customFormat="1" ht="12" customHeight="1">
      <c r="A198" s="25" t="s">
        <v>493</v>
      </c>
      <c r="B198" s="26" t="s">
        <v>528</v>
      </c>
      <c r="C198" s="109" t="s">
        <v>967</v>
      </c>
      <c r="D198" s="109" t="s">
        <v>865</v>
      </c>
      <c r="E198" s="27"/>
      <c r="F198" s="28">
        <f t="shared" si="9"/>
        <v>0</v>
      </c>
      <c r="G198" s="83"/>
      <c r="H198" s="30"/>
      <c r="I198" s="30"/>
      <c r="J198" s="30"/>
      <c r="K198" s="30"/>
      <c r="L198" s="30"/>
      <c r="M198" s="30"/>
      <c r="N198" s="30"/>
      <c r="O198" s="30"/>
      <c r="P198" s="30"/>
      <c r="Q198" s="31"/>
      <c r="R198" s="17" t="str">
        <f t="shared" si="10"/>
        <v>D17 5/9 km</v>
      </c>
      <c r="S198" s="17" t="str">
        <f t="shared" si="11"/>
        <v>Laila Hanberg</v>
      </c>
      <c r="T198" s="84"/>
      <c r="U198" s="35"/>
      <c r="V198" s="35"/>
      <c r="W198" s="35"/>
      <c r="X198" s="35"/>
    </row>
    <row r="199" spans="1:24" s="17" customFormat="1" ht="12" customHeight="1">
      <c r="A199" s="25" t="s">
        <v>493</v>
      </c>
      <c r="B199" s="26" t="s">
        <v>237</v>
      </c>
      <c r="C199" s="109" t="s">
        <v>974</v>
      </c>
      <c r="D199" s="109" t="s">
        <v>975</v>
      </c>
      <c r="E199" s="27"/>
      <c r="F199" s="28">
        <f t="shared" si="9"/>
        <v>0</v>
      </c>
      <c r="G199" s="83"/>
      <c r="H199" s="30"/>
      <c r="I199" s="30"/>
      <c r="J199" s="30"/>
      <c r="K199" s="30"/>
      <c r="L199" s="30"/>
      <c r="M199" s="30"/>
      <c r="N199" s="30"/>
      <c r="O199" s="30"/>
      <c r="P199" s="30"/>
      <c r="Q199" s="31"/>
      <c r="R199" s="17" t="str">
        <f t="shared" si="10"/>
        <v>D17 5/9 km</v>
      </c>
      <c r="S199" s="17" t="str">
        <f t="shared" si="11"/>
        <v>Lina Obermeier</v>
      </c>
      <c r="T199" s="84"/>
      <c r="U199" s="35"/>
      <c r="V199" s="35"/>
      <c r="W199" s="35"/>
      <c r="X199" s="35"/>
    </row>
    <row r="200" spans="1:24" s="17" customFormat="1" ht="12" customHeight="1">
      <c r="A200" s="25" t="s">
        <v>493</v>
      </c>
      <c r="B200" s="26" t="s">
        <v>650</v>
      </c>
      <c r="C200" s="109" t="s">
        <v>976</v>
      </c>
      <c r="D200" s="109" t="s">
        <v>806</v>
      </c>
      <c r="E200" s="27"/>
      <c r="F200" s="28">
        <f t="shared" si="9"/>
        <v>1</v>
      </c>
      <c r="G200" s="83">
        <v>246</v>
      </c>
      <c r="H200" s="30"/>
      <c r="I200" s="30"/>
      <c r="J200" s="30"/>
      <c r="K200" s="30"/>
      <c r="L200" s="30"/>
      <c r="M200" s="30"/>
      <c r="N200" s="30"/>
      <c r="O200" s="30"/>
      <c r="P200" s="30"/>
      <c r="Q200" s="31"/>
      <c r="R200" s="17" t="str">
        <f t="shared" si="10"/>
        <v>D17 5/9 km</v>
      </c>
      <c r="S200" s="17" t="str">
        <f t="shared" si="11"/>
        <v>Linda Einarsson</v>
      </c>
      <c r="T200" s="84"/>
      <c r="U200" s="35"/>
      <c r="V200" s="35"/>
      <c r="W200" s="35"/>
      <c r="X200" s="35"/>
    </row>
    <row r="201" spans="1:24" s="17" customFormat="1" ht="12" customHeight="1">
      <c r="A201" s="25" t="s">
        <v>493</v>
      </c>
      <c r="B201" s="26" t="s">
        <v>529</v>
      </c>
      <c r="C201" s="109" t="s">
        <v>976</v>
      </c>
      <c r="D201" s="109" t="s">
        <v>14</v>
      </c>
      <c r="E201" s="27"/>
      <c r="F201" s="28">
        <f t="shared" si="9"/>
        <v>0</v>
      </c>
      <c r="G201" s="83"/>
      <c r="H201" s="30"/>
      <c r="I201" s="30"/>
      <c r="J201" s="30"/>
      <c r="K201" s="30"/>
      <c r="L201" s="30"/>
      <c r="M201" s="30"/>
      <c r="N201" s="30"/>
      <c r="O201" s="30"/>
      <c r="P201" s="30"/>
      <c r="Q201" s="31"/>
      <c r="R201" s="17" t="str">
        <f t="shared" si="10"/>
        <v>D17 5/9 km</v>
      </c>
      <c r="S201" s="17" t="str">
        <f t="shared" si="11"/>
        <v>Linda Persson</v>
      </c>
      <c r="T201" s="84"/>
      <c r="U201" s="35"/>
      <c r="V201" s="35"/>
      <c r="W201" s="35"/>
      <c r="X201" s="35"/>
    </row>
    <row r="202" spans="1:24" s="17" customFormat="1" ht="12" customHeight="1">
      <c r="A202" s="25" t="s">
        <v>493</v>
      </c>
      <c r="B202" s="26" t="s">
        <v>530</v>
      </c>
      <c r="C202" s="109" t="s">
        <v>978</v>
      </c>
      <c r="D202" s="109" t="s">
        <v>906</v>
      </c>
      <c r="E202" s="27"/>
      <c r="F202" s="28">
        <f t="shared" si="9"/>
        <v>0</v>
      </c>
      <c r="G202" s="83"/>
      <c r="H202" s="30"/>
      <c r="I202" s="30"/>
      <c r="J202" s="30"/>
      <c r="K202" s="30"/>
      <c r="L202" s="30"/>
      <c r="M202" s="30"/>
      <c r="N202" s="30"/>
      <c r="O202" s="30"/>
      <c r="P202" s="30"/>
      <c r="Q202" s="31"/>
      <c r="R202" s="17" t="str">
        <f t="shared" si="10"/>
        <v>D17 5/9 km</v>
      </c>
      <c r="S202" s="17" t="str">
        <f t="shared" si="11"/>
        <v>Linnea Svensson</v>
      </c>
      <c r="T202" s="84"/>
      <c r="U202" s="35"/>
      <c r="V202" s="35"/>
      <c r="W202" s="35"/>
      <c r="X202" s="35"/>
    </row>
    <row r="203" spans="1:24" s="17" customFormat="1" ht="12" customHeight="1">
      <c r="A203" s="25" t="s">
        <v>493</v>
      </c>
      <c r="B203" s="26" t="s">
        <v>531</v>
      </c>
      <c r="C203" s="109" t="s">
        <v>981</v>
      </c>
      <c r="D203" s="109" t="s">
        <v>916</v>
      </c>
      <c r="E203" s="27"/>
      <c r="F203" s="28">
        <f t="shared" si="9"/>
        <v>2</v>
      </c>
      <c r="G203" s="83"/>
      <c r="H203" s="30"/>
      <c r="I203" s="30"/>
      <c r="J203" s="30"/>
      <c r="K203" s="30"/>
      <c r="L203" s="30"/>
      <c r="M203" s="30"/>
      <c r="N203" s="30"/>
      <c r="O203" s="30"/>
      <c r="P203" s="30">
        <v>152</v>
      </c>
      <c r="Q203" s="31">
        <v>185</v>
      </c>
      <c r="R203" s="17" t="str">
        <f t="shared" si="10"/>
        <v>D17 5/9 km</v>
      </c>
      <c r="S203" s="17" t="str">
        <f t="shared" si="11"/>
        <v>Lotta Wedman</v>
      </c>
      <c r="T203" s="84"/>
      <c r="U203" s="35"/>
      <c r="V203" s="35"/>
      <c r="W203" s="35"/>
      <c r="X203" s="35"/>
    </row>
    <row r="204" spans="1:24" s="17" customFormat="1" ht="12" customHeight="1">
      <c r="A204" s="25" t="s">
        <v>493</v>
      </c>
      <c r="B204" s="26" t="s">
        <v>227</v>
      </c>
      <c r="C204" s="109" t="s">
        <v>988</v>
      </c>
      <c r="D204" s="109" t="s">
        <v>750</v>
      </c>
      <c r="E204" s="27"/>
      <c r="F204" s="28">
        <f t="shared" si="9"/>
        <v>0</v>
      </c>
      <c r="G204" s="83"/>
      <c r="H204" s="30"/>
      <c r="I204" s="30"/>
      <c r="J204" s="30"/>
      <c r="K204" s="30"/>
      <c r="L204" s="30"/>
      <c r="M204" s="30"/>
      <c r="N204" s="30"/>
      <c r="O204" s="30"/>
      <c r="P204" s="30"/>
      <c r="Q204" s="31"/>
      <c r="R204" s="17" t="str">
        <f t="shared" si="10"/>
        <v>D17 5/9 km</v>
      </c>
      <c r="S204" s="17" t="str">
        <f t="shared" si="11"/>
        <v>Madelene Liljedahl</v>
      </c>
      <c r="T204" s="84"/>
      <c r="U204" s="35"/>
      <c r="V204" s="35"/>
      <c r="W204" s="35"/>
      <c r="X204" s="35"/>
    </row>
    <row r="205" spans="1:24" s="17" customFormat="1" ht="12" customHeight="1">
      <c r="A205" s="25" t="s">
        <v>493</v>
      </c>
      <c r="B205" s="26" t="s">
        <v>532</v>
      </c>
      <c r="C205" s="109" t="s">
        <v>988</v>
      </c>
      <c r="D205" s="109" t="s">
        <v>734</v>
      </c>
      <c r="E205" s="27"/>
      <c r="F205" s="28">
        <f t="shared" si="9"/>
        <v>0</v>
      </c>
      <c r="G205" s="83"/>
      <c r="H205" s="30"/>
      <c r="I205" s="30"/>
      <c r="J205" s="30"/>
      <c r="K205" s="30"/>
      <c r="L205" s="30"/>
      <c r="M205" s="30"/>
      <c r="N205" s="30"/>
      <c r="O205" s="30"/>
      <c r="P205" s="30"/>
      <c r="Q205" s="31"/>
      <c r="R205" s="17" t="str">
        <f t="shared" si="10"/>
        <v>D17 5/9 km</v>
      </c>
      <c r="S205" s="17" t="str">
        <f t="shared" si="11"/>
        <v>Madelene Nord</v>
      </c>
      <c r="T205" s="84"/>
      <c r="U205" s="35"/>
      <c r="V205" s="35"/>
      <c r="W205" s="35"/>
      <c r="X205" s="35"/>
    </row>
    <row r="206" spans="1:24" s="17" customFormat="1" ht="12" customHeight="1">
      <c r="A206" s="25" t="s">
        <v>493</v>
      </c>
      <c r="B206" s="26" t="s">
        <v>533</v>
      </c>
      <c r="C206" s="109" t="s">
        <v>995</v>
      </c>
      <c r="D206" s="109" t="s">
        <v>996</v>
      </c>
      <c r="E206" s="27"/>
      <c r="F206" s="28">
        <f t="shared" si="9"/>
        <v>5</v>
      </c>
      <c r="G206" s="83"/>
      <c r="H206" s="30">
        <v>233</v>
      </c>
      <c r="I206" s="30">
        <v>240</v>
      </c>
      <c r="J206" s="30">
        <v>254</v>
      </c>
      <c r="K206" s="30">
        <v>232</v>
      </c>
      <c r="L206" s="30">
        <v>249</v>
      </c>
      <c r="M206" s="30"/>
      <c r="N206" s="30"/>
      <c r="O206" s="30"/>
      <c r="P206" s="30"/>
      <c r="Q206" s="31"/>
      <c r="R206" s="17" t="str">
        <f t="shared" si="10"/>
        <v>D17 5/9 km</v>
      </c>
      <c r="S206" s="17" t="str">
        <f t="shared" si="11"/>
        <v>Malin Nyström</v>
      </c>
      <c r="T206" s="84"/>
      <c r="U206" s="35"/>
      <c r="V206" s="35"/>
      <c r="W206" s="35"/>
      <c r="X206" s="35"/>
    </row>
    <row r="207" spans="1:24" s="17" customFormat="1" ht="12" customHeight="1">
      <c r="A207" s="25" t="s">
        <v>493</v>
      </c>
      <c r="B207" s="26" t="s">
        <v>534</v>
      </c>
      <c r="C207" s="109" t="s">
        <v>999</v>
      </c>
      <c r="D207" s="109" t="s">
        <v>943</v>
      </c>
      <c r="E207" s="27"/>
      <c r="F207" s="28">
        <f t="shared" si="9"/>
        <v>0</v>
      </c>
      <c r="G207" s="83"/>
      <c r="H207" s="30"/>
      <c r="I207" s="30"/>
      <c r="J207" s="30"/>
      <c r="K207" s="30"/>
      <c r="L207" s="30"/>
      <c r="M207" s="30"/>
      <c r="N207" s="30"/>
      <c r="O207" s="30"/>
      <c r="P207" s="30"/>
      <c r="Q207" s="31"/>
      <c r="R207" s="17" t="str">
        <f t="shared" si="10"/>
        <v>D17 5/9 km</v>
      </c>
      <c r="S207" s="17" t="str">
        <f t="shared" si="11"/>
        <v>Margareta Karlström</v>
      </c>
      <c r="T207" s="84"/>
      <c r="U207" s="35"/>
      <c r="V207" s="35"/>
      <c r="W207" s="35"/>
      <c r="X207" s="35"/>
    </row>
    <row r="208" spans="1:24" s="17" customFormat="1" ht="12" customHeight="1">
      <c r="A208" s="25" t="s">
        <v>493</v>
      </c>
      <c r="B208" s="26" t="s">
        <v>535</v>
      </c>
      <c r="C208" s="109" t="s">
        <v>1000</v>
      </c>
      <c r="D208" s="109" t="s">
        <v>766</v>
      </c>
      <c r="E208" s="27"/>
      <c r="F208" s="28">
        <f t="shared" si="9"/>
        <v>0</v>
      </c>
      <c r="G208" s="83"/>
      <c r="H208" s="30"/>
      <c r="I208" s="30"/>
      <c r="J208" s="30"/>
      <c r="K208" s="30"/>
      <c r="L208" s="30"/>
      <c r="M208" s="30"/>
      <c r="N208" s="30"/>
      <c r="O208" s="30"/>
      <c r="P208" s="30"/>
      <c r="Q208" s="31"/>
      <c r="R208" s="17" t="str">
        <f t="shared" si="10"/>
        <v>D17 5/9 km</v>
      </c>
      <c r="S208" s="17" t="str">
        <f t="shared" si="11"/>
        <v>Maria Morén</v>
      </c>
      <c r="T208" s="84"/>
      <c r="U208" s="35"/>
      <c r="V208" s="35"/>
      <c r="W208" s="35"/>
      <c r="X208" s="35"/>
    </row>
    <row r="209" spans="1:24" s="17" customFormat="1" ht="12" customHeight="1">
      <c r="A209" s="25" t="s">
        <v>493</v>
      </c>
      <c r="B209" s="26" t="s">
        <v>536</v>
      </c>
      <c r="C209" s="109" t="s">
        <v>1001</v>
      </c>
      <c r="D209" s="109" t="s">
        <v>803</v>
      </c>
      <c r="E209" s="27"/>
      <c r="F209" s="28">
        <f t="shared" si="9"/>
        <v>2</v>
      </c>
      <c r="G209" s="83"/>
      <c r="H209" s="30"/>
      <c r="I209" s="30"/>
      <c r="J209" s="30">
        <v>238</v>
      </c>
      <c r="K209" s="30"/>
      <c r="L209" s="30"/>
      <c r="M209" s="30">
        <v>212</v>
      </c>
      <c r="N209" s="30"/>
      <c r="O209" s="30"/>
      <c r="P209" s="30"/>
      <c r="Q209" s="31"/>
      <c r="R209" s="17" t="str">
        <f t="shared" si="10"/>
        <v>D17 5/9 km</v>
      </c>
      <c r="S209" s="17" t="str">
        <f t="shared" si="11"/>
        <v>Marie Andersson Müller</v>
      </c>
      <c r="T209" s="84"/>
      <c r="U209" s="35"/>
      <c r="V209" s="35"/>
      <c r="W209" s="35"/>
      <c r="X209" s="35"/>
    </row>
    <row r="210" spans="1:24" s="17" customFormat="1" ht="12" customHeight="1">
      <c r="A210" s="25" t="s">
        <v>493</v>
      </c>
      <c r="B210" s="26" t="s">
        <v>537</v>
      </c>
      <c r="C210" s="109" t="s">
        <v>1001</v>
      </c>
      <c r="D210" s="109" t="s">
        <v>1002</v>
      </c>
      <c r="E210" s="27"/>
      <c r="F210" s="28">
        <f t="shared" si="9"/>
        <v>1</v>
      </c>
      <c r="G210" s="83"/>
      <c r="H210" s="30">
        <v>255</v>
      </c>
      <c r="I210" s="30"/>
      <c r="J210" s="30"/>
      <c r="K210" s="30"/>
      <c r="L210" s="30"/>
      <c r="M210" s="30"/>
      <c r="N210" s="30"/>
      <c r="O210" s="30"/>
      <c r="P210" s="30"/>
      <c r="Q210" s="31"/>
      <c r="R210" s="17" t="str">
        <f t="shared" si="10"/>
        <v>D17 5/9 km</v>
      </c>
      <c r="S210" s="17" t="str">
        <f t="shared" si="11"/>
        <v>Marie Muller</v>
      </c>
      <c r="T210" s="84"/>
      <c r="U210" s="35"/>
      <c r="V210" s="35"/>
      <c r="W210" s="35"/>
      <c r="X210" s="35"/>
    </row>
    <row r="211" spans="1:24" s="17" customFormat="1" ht="12" customHeight="1">
      <c r="A211" s="25" t="s">
        <v>493</v>
      </c>
      <c r="B211" s="26" t="s">
        <v>538</v>
      </c>
      <c r="C211" s="109" t="s">
        <v>1001</v>
      </c>
      <c r="D211" s="109" t="s">
        <v>783</v>
      </c>
      <c r="E211" s="27"/>
      <c r="F211" s="28">
        <f t="shared" si="9"/>
        <v>0</v>
      </c>
      <c r="G211" s="83"/>
      <c r="H211" s="30"/>
      <c r="I211" s="30"/>
      <c r="J211" s="30"/>
      <c r="K211" s="30"/>
      <c r="L211" s="30"/>
      <c r="M211" s="30"/>
      <c r="N211" s="30"/>
      <c r="O211" s="30"/>
      <c r="P211" s="30"/>
      <c r="Q211" s="31"/>
      <c r="R211" s="17" t="str">
        <f t="shared" si="10"/>
        <v>D17 5/9 km</v>
      </c>
      <c r="S211" s="17" t="str">
        <f t="shared" si="11"/>
        <v>Marie-Louise Djerf</v>
      </c>
      <c r="T211" s="84"/>
      <c r="U211" s="35"/>
      <c r="V211" s="35"/>
      <c r="W211" s="35"/>
      <c r="X211" s="35"/>
    </row>
    <row r="212" spans="1:24" s="17" customFormat="1" ht="12" customHeight="1">
      <c r="A212" s="25" t="s">
        <v>493</v>
      </c>
      <c r="B212" s="26" t="s">
        <v>606</v>
      </c>
      <c r="C212" s="109" t="s">
        <v>1003</v>
      </c>
      <c r="D212" s="109" t="s">
        <v>742</v>
      </c>
      <c r="E212" s="27"/>
      <c r="F212" s="28">
        <f t="shared" si="9"/>
        <v>1</v>
      </c>
      <c r="G212" s="83">
        <v>291</v>
      </c>
      <c r="H212" s="30"/>
      <c r="I212" s="30"/>
      <c r="J212" s="30"/>
      <c r="K212" s="30"/>
      <c r="L212" s="30"/>
      <c r="M212" s="30"/>
      <c r="N212" s="30"/>
      <c r="O212" s="30"/>
      <c r="P212" s="30"/>
      <c r="Q212" s="31"/>
      <c r="R212" s="17" t="str">
        <f t="shared" si="10"/>
        <v>D17 5/9 km</v>
      </c>
      <c r="S212" s="17" t="str">
        <f t="shared" si="11"/>
        <v>Marine Jansson</v>
      </c>
      <c r="T212" s="84"/>
      <c r="U212" s="35"/>
      <c r="V212" s="35"/>
      <c r="W212" s="35"/>
      <c r="X212" s="35"/>
    </row>
    <row r="213" spans="1:24" s="17" customFormat="1" ht="12" customHeight="1">
      <c r="A213" s="25" t="s">
        <v>493</v>
      </c>
      <c r="B213" s="26" t="s">
        <v>539</v>
      </c>
      <c r="C213" s="109" t="s">
        <v>1004</v>
      </c>
      <c r="D213" s="109" t="s">
        <v>794</v>
      </c>
      <c r="E213" s="27"/>
      <c r="F213" s="28">
        <f t="shared" si="9"/>
        <v>0</v>
      </c>
      <c r="G213" s="83"/>
      <c r="H213" s="30"/>
      <c r="I213" s="30"/>
      <c r="J213" s="30"/>
      <c r="K213" s="30"/>
      <c r="L213" s="30"/>
      <c r="M213" s="30"/>
      <c r="N213" s="30"/>
      <c r="O213" s="30"/>
      <c r="P213" s="30"/>
      <c r="Q213" s="31"/>
      <c r="R213" s="17" t="str">
        <f t="shared" si="10"/>
        <v>D17 5/9 km</v>
      </c>
      <c r="S213" s="17" t="str">
        <f t="shared" si="11"/>
        <v>Marita Nordgren</v>
      </c>
      <c r="T213" s="84"/>
      <c r="U213" s="35"/>
      <c r="V213" s="35"/>
      <c r="W213" s="35"/>
      <c r="X213" s="35"/>
    </row>
    <row r="214" spans="1:24" s="17" customFormat="1" ht="12" customHeight="1">
      <c r="A214" s="25" t="s">
        <v>493</v>
      </c>
      <c r="B214" s="26" t="s">
        <v>540</v>
      </c>
      <c r="C214" s="109" t="s">
        <v>1006</v>
      </c>
      <c r="D214" s="109" t="s">
        <v>1007</v>
      </c>
      <c r="E214" s="27"/>
      <c r="F214" s="28">
        <f t="shared" si="9"/>
        <v>0</v>
      </c>
      <c r="G214" s="83"/>
      <c r="H214" s="30"/>
      <c r="I214" s="30"/>
      <c r="J214" s="30"/>
      <c r="K214" s="30"/>
      <c r="L214" s="30"/>
      <c r="M214" s="30"/>
      <c r="N214" s="30"/>
      <c r="O214" s="30"/>
      <c r="P214" s="30"/>
      <c r="Q214" s="31"/>
      <c r="R214" s="17" t="str">
        <f t="shared" si="10"/>
        <v>D17 5/9 km</v>
      </c>
      <c r="S214" s="17" t="str">
        <f t="shared" si="11"/>
        <v>Martina Dufström</v>
      </c>
      <c r="T214" s="84"/>
      <c r="U214" s="35"/>
      <c r="V214" s="35"/>
      <c r="W214" s="35"/>
      <c r="X214" s="35"/>
    </row>
    <row r="215" spans="1:24" s="17" customFormat="1" ht="12" customHeight="1">
      <c r="A215" s="25" t="s">
        <v>493</v>
      </c>
      <c r="B215" s="26" t="s">
        <v>675</v>
      </c>
      <c r="C215" s="109" t="s">
        <v>1008</v>
      </c>
      <c r="D215" s="109" t="s">
        <v>1009</v>
      </c>
      <c r="E215" s="27"/>
      <c r="F215" s="28">
        <f t="shared" si="9"/>
        <v>0</v>
      </c>
      <c r="G215" s="83"/>
      <c r="H215" s="30"/>
      <c r="I215" s="30"/>
      <c r="J215" s="30"/>
      <c r="K215" s="30"/>
      <c r="L215" s="30"/>
      <c r="M215" s="30"/>
      <c r="N215" s="30"/>
      <c r="O215" s="30"/>
      <c r="P215" s="30"/>
      <c r="Q215" s="31"/>
      <c r="R215" s="17" t="str">
        <f t="shared" si="10"/>
        <v>D17 5/9 km</v>
      </c>
      <c r="S215" s="17" t="str">
        <f t="shared" si="11"/>
        <v>Matilda Blomkvist</v>
      </c>
      <c r="T215" s="84"/>
      <c r="U215" s="35"/>
      <c r="V215" s="35"/>
      <c r="W215" s="35"/>
      <c r="X215" s="35"/>
    </row>
    <row r="216" spans="1:24" s="17" customFormat="1" ht="12" customHeight="1">
      <c r="A216" s="25" t="s">
        <v>493</v>
      </c>
      <c r="B216" s="26" t="s">
        <v>541</v>
      </c>
      <c r="C216" s="109" t="s">
        <v>1008</v>
      </c>
      <c r="D216" s="109" t="s">
        <v>727</v>
      </c>
      <c r="E216" s="27"/>
      <c r="F216" s="28">
        <f t="shared" si="9"/>
        <v>0</v>
      </c>
      <c r="G216" s="83"/>
      <c r="H216" s="30"/>
      <c r="I216" s="30"/>
      <c r="J216" s="30"/>
      <c r="K216" s="30"/>
      <c r="L216" s="30"/>
      <c r="M216" s="30"/>
      <c r="N216" s="30"/>
      <c r="O216" s="30"/>
      <c r="P216" s="30"/>
      <c r="Q216" s="31"/>
      <c r="R216" s="17" t="str">
        <f t="shared" si="10"/>
        <v>D17 5/9 km</v>
      </c>
      <c r="S216" s="17" t="str">
        <f t="shared" si="11"/>
        <v>Matilda Eriksson</v>
      </c>
      <c r="T216" s="84"/>
      <c r="U216" s="35"/>
      <c r="V216" s="35"/>
      <c r="W216" s="35"/>
      <c r="X216" s="35"/>
    </row>
    <row r="217" spans="1:24" s="17" customFormat="1" ht="12" customHeight="1">
      <c r="A217" s="25" t="s">
        <v>493</v>
      </c>
      <c r="B217" s="26" t="s">
        <v>542</v>
      </c>
      <c r="C217" s="109" t="s">
        <v>1017</v>
      </c>
      <c r="D217" s="109" t="s">
        <v>734</v>
      </c>
      <c r="E217" s="27"/>
      <c r="F217" s="28">
        <f t="shared" si="9"/>
        <v>0</v>
      </c>
      <c r="G217" s="83"/>
      <c r="H217" s="30"/>
      <c r="I217" s="30"/>
      <c r="J217" s="30"/>
      <c r="K217" s="30"/>
      <c r="L217" s="30"/>
      <c r="M217" s="30"/>
      <c r="N217" s="30"/>
      <c r="O217" s="30"/>
      <c r="P217" s="30"/>
      <c r="Q217" s="31"/>
      <c r="R217" s="17" t="str">
        <f t="shared" si="10"/>
        <v>D17 5/9 km</v>
      </c>
      <c r="S217" s="17" t="str">
        <f t="shared" si="11"/>
        <v>Mia Rosendahl Nord</v>
      </c>
      <c r="T217" s="84"/>
      <c r="U217" s="35"/>
      <c r="V217" s="35"/>
      <c r="W217" s="35"/>
      <c r="X217" s="35"/>
    </row>
    <row r="218" spans="1:24" s="17" customFormat="1" ht="12" customHeight="1">
      <c r="A218" s="25" t="s">
        <v>493</v>
      </c>
      <c r="B218" s="26" t="s">
        <v>236</v>
      </c>
      <c r="C218" s="109" t="s">
        <v>1024</v>
      </c>
      <c r="D218" s="109" t="s">
        <v>742</v>
      </c>
      <c r="E218" s="27"/>
      <c r="F218" s="28">
        <f t="shared" si="9"/>
        <v>0</v>
      </c>
      <c r="G218" s="83"/>
      <c r="H218" s="30"/>
      <c r="I218" s="30"/>
      <c r="J218" s="30"/>
      <c r="K218" s="30"/>
      <c r="L218" s="30"/>
      <c r="M218" s="30"/>
      <c r="N218" s="30"/>
      <c r="O218" s="30"/>
      <c r="P218" s="30"/>
      <c r="Q218" s="31"/>
      <c r="R218" s="17" t="str">
        <f t="shared" si="10"/>
        <v>D17 5/9 km</v>
      </c>
      <c r="S218" s="17" t="str">
        <f t="shared" si="11"/>
        <v>Monica Jansson</v>
      </c>
      <c r="T218" s="84"/>
      <c r="U218" s="35"/>
      <c r="V218" s="35"/>
      <c r="W218" s="35"/>
      <c r="X218" s="35"/>
    </row>
    <row r="219" spans="1:24" s="17" customFormat="1" ht="12" customHeight="1">
      <c r="A219" s="25" t="s">
        <v>493</v>
      </c>
      <c r="B219" s="26" t="s">
        <v>543</v>
      </c>
      <c r="C219" s="109" t="s">
        <v>1032</v>
      </c>
      <c r="D219" s="109" t="s">
        <v>784</v>
      </c>
      <c r="E219" s="27"/>
      <c r="F219" s="28">
        <f t="shared" si="9"/>
        <v>0</v>
      </c>
      <c r="G219" s="83"/>
      <c r="H219" s="30"/>
      <c r="I219" s="30"/>
      <c r="J219" s="30"/>
      <c r="K219" s="30"/>
      <c r="L219" s="30"/>
      <c r="M219" s="30"/>
      <c r="N219" s="30"/>
      <c r="O219" s="30"/>
      <c r="P219" s="30"/>
      <c r="Q219" s="31"/>
      <c r="R219" s="17" t="str">
        <f t="shared" si="10"/>
        <v>D17 5/9 km</v>
      </c>
      <c r="S219" s="17" t="str">
        <f t="shared" si="11"/>
        <v>Nina Lövgren-Fälldin</v>
      </c>
      <c r="T219" s="84"/>
      <c r="U219" s="35"/>
      <c r="V219" s="35"/>
      <c r="W219" s="35"/>
      <c r="X219" s="35"/>
    </row>
    <row r="220" spans="1:24" s="17" customFormat="1" ht="12" customHeight="1">
      <c r="A220" s="25" t="s">
        <v>493</v>
      </c>
      <c r="B220" s="26" t="s">
        <v>544</v>
      </c>
      <c r="C220" s="109" t="s">
        <v>1057</v>
      </c>
      <c r="D220" s="109" t="s">
        <v>894</v>
      </c>
      <c r="E220" s="27"/>
      <c r="F220" s="28">
        <f t="shared" si="9"/>
        <v>0</v>
      </c>
      <c r="G220" s="83"/>
      <c r="H220" s="30"/>
      <c r="I220" s="30"/>
      <c r="J220" s="30"/>
      <c r="K220" s="30"/>
      <c r="L220" s="30"/>
      <c r="M220" s="30"/>
      <c r="N220" s="30"/>
      <c r="O220" s="30"/>
      <c r="P220" s="30"/>
      <c r="Q220" s="31"/>
      <c r="R220" s="17" t="str">
        <f t="shared" si="10"/>
        <v>D17 5/9 km</v>
      </c>
      <c r="S220" s="17" t="str">
        <f t="shared" si="11"/>
        <v>Ragnhild Svens</v>
      </c>
      <c r="T220" s="84"/>
      <c r="U220" s="35"/>
      <c r="V220" s="35"/>
      <c r="W220" s="35"/>
      <c r="X220" s="35"/>
    </row>
    <row r="221" spans="1:24" s="17" customFormat="1" ht="12" customHeight="1">
      <c r="A221" s="25" t="s">
        <v>493</v>
      </c>
      <c r="B221" s="26" t="s">
        <v>545</v>
      </c>
      <c r="C221" s="109" t="s">
        <v>1073</v>
      </c>
      <c r="D221" s="109" t="s">
        <v>934</v>
      </c>
      <c r="E221" s="27"/>
      <c r="F221" s="28">
        <f t="shared" si="9"/>
        <v>0</v>
      </c>
      <c r="G221" s="83"/>
      <c r="H221" s="30"/>
      <c r="I221" s="30"/>
      <c r="J221" s="30"/>
      <c r="K221" s="30"/>
      <c r="L221" s="30"/>
      <c r="M221" s="30"/>
      <c r="N221" s="30"/>
      <c r="O221" s="30"/>
      <c r="P221" s="30"/>
      <c r="Q221" s="31"/>
      <c r="R221" s="17" t="str">
        <f t="shared" si="10"/>
        <v>D17 5/9 km</v>
      </c>
      <c r="S221" s="17" t="str">
        <f t="shared" si="11"/>
        <v>Sidonie Winther</v>
      </c>
      <c r="T221" s="84"/>
      <c r="U221" s="35"/>
      <c r="V221" s="35"/>
      <c r="W221" s="35"/>
      <c r="X221" s="35"/>
    </row>
    <row r="222" spans="1:24" s="17" customFormat="1" ht="12" customHeight="1">
      <c r="A222" s="25" t="s">
        <v>493</v>
      </c>
      <c r="B222" s="26" t="s">
        <v>546</v>
      </c>
      <c r="C222" s="109" t="s">
        <v>1077</v>
      </c>
      <c r="D222" s="109" t="s">
        <v>775</v>
      </c>
      <c r="E222" s="27"/>
      <c r="F222" s="28">
        <f t="shared" si="9"/>
        <v>2</v>
      </c>
      <c r="G222" s="83"/>
      <c r="H222" s="30">
        <v>264</v>
      </c>
      <c r="I222" s="30"/>
      <c r="J222" s="30"/>
      <c r="K222" s="30"/>
      <c r="L222" s="30"/>
      <c r="M222" s="30">
        <v>208</v>
      </c>
      <c r="N222" s="30"/>
      <c r="O222" s="30"/>
      <c r="P222" s="30"/>
      <c r="Q222" s="31"/>
      <c r="R222" s="17" t="str">
        <f t="shared" si="10"/>
        <v>D17 5/9 km</v>
      </c>
      <c r="S222" s="17" t="str">
        <f t="shared" si="11"/>
        <v>Sofia Norgren</v>
      </c>
      <c r="T222" s="84"/>
      <c r="U222" s="35"/>
      <c r="V222" s="35"/>
      <c r="W222" s="35"/>
      <c r="X222" s="35"/>
    </row>
    <row r="223" spans="1:24" s="17" customFormat="1" ht="12" customHeight="1">
      <c r="A223" s="25" t="s">
        <v>493</v>
      </c>
      <c r="B223" s="26" t="s">
        <v>547</v>
      </c>
      <c r="C223" s="109" t="s">
        <v>1083</v>
      </c>
      <c r="D223" s="109" t="s">
        <v>719</v>
      </c>
      <c r="E223" s="27"/>
      <c r="F223" s="28">
        <f t="shared" si="9"/>
        <v>1</v>
      </c>
      <c r="G223" s="83"/>
      <c r="H223" s="30"/>
      <c r="I223" s="30">
        <v>254</v>
      </c>
      <c r="J223" s="30"/>
      <c r="K223" s="30"/>
      <c r="L223" s="30"/>
      <c r="M223" s="30"/>
      <c r="N223" s="30"/>
      <c r="O223" s="30"/>
      <c r="P223" s="30"/>
      <c r="Q223" s="31"/>
      <c r="R223" s="17" t="str">
        <f t="shared" si="10"/>
        <v>D17 5/9 km</v>
      </c>
      <c r="S223" s="17" t="str">
        <f t="shared" si="11"/>
        <v>Susanna Heldt Cassel</v>
      </c>
      <c r="T223" s="84"/>
      <c r="U223" s="35"/>
      <c r="V223" s="35"/>
      <c r="W223" s="35"/>
      <c r="X223" s="35"/>
    </row>
    <row r="224" spans="1:24" s="17" customFormat="1" ht="12" customHeight="1">
      <c r="A224" s="25" t="s">
        <v>493</v>
      </c>
      <c r="B224" s="26" t="s">
        <v>548</v>
      </c>
      <c r="C224" s="109" t="s">
        <v>1084</v>
      </c>
      <c r="D224" s="109" t="s">
        <v>885</v>
      </c>
      <c r="E224" s="27"/>
      <c r="F224" s="28">
        <f t="shared" si="9"/>
        <v>0</v>
      </c>
      <c r="G224" s="83"/>
      <c r="H224" s="30"/>
      <c r="I224" s="30"/>
      <c r="J224" s="30"/>
      <c r="K224" s="30"/>
      <c r="L224" s="30"/>
      <c r="M224" s="30"/>
      <c r="N224" s="30"/>
      <c r="O224" s="30"/>
      <c r="P224" s="30"/>
      <c r="Q224" s="31"/>
      <c r="R224" s="17" t="str">
        <f t="shared" si="10"/>
        <v>D17 5/9 km</v>
      </c>
      <c r="S224" s="17" t="str">
        <f t="shared" si="11"/>
        <v>Susanne Wahlqvist</v>
      </c>
      <c r="T224" s="84"/>
      <c r="U224" s="35"/>
      <c r="V224" s="35"/>
      <c r="W224" s="35"/>
      <c r="X224" s="35"/>
    </row>
    <row r="225" spans="1:24" s="17" customFormat="1" ht="12" customHeight="1">
      <c r="A225" s="25" t="s">
        <v>493</v>
      </c>
      <c r="B225" s="26" t="s">
        <v>549</v>
      </c>
      <c r="C225" s="109" t="s">
        <v>1090</v>
      </c>
      <c r="D225" s="109" t="s">
        <v>777</v>
      </c>
      <c r="E225" s="27"/>
      <c r="F225" s="28">
        <f t="shared" si="9"/>
        <v>0</v>
      </c>
      <c r="G225" s="83"/>
      <c r="H225" s="30"/>
      <c r="I225" s="30"/>
      <c r="J225" s="30"/>
      <c r="K225" s="30"/>
      <c r="L225" s="30"/>
      <c r="M225" s="30"/>
      <c r="N225" s="30"/>
      <c r="O225" s="30"/>
      <c r="P225" s="30"/>
      <c r="Q225" s="31"/>
      <c r="R225" s="17" t="str">
        <f t="shared" si="10"/>
        <v>D17 5/9 km</v>
      </c>
      <c r="S225" s="17" t="str">
        <f t="shared" si="11"/>
        <v>Terese Enberg</v>
      </c>
      <c r="T225" s="84"/>
      <c r="U225" s="35"/>
      <c r="V225" s="35"/>
      <c r="W225" s="35"/>
      <c r="X225" s="35"/>
    </row>
    <row r="226" spans="1:24" s="17" customFormat="1" ht="12" customHeight="1">
      <c r="A226" s="25" t="s">
        <v>493</v>
      </c>
      <c r="B226" s="26" t="s">
        <v>550</v>
      </c>
      <c r="C226" s="109" t="s">
        <v>1093</v>
      </c>
      <c r="D226" s="109" t="s">
        <v>1094</v>
      </c>
      <c r="E226" s="27"/>
      <c r="F226" s="28">
        <f t="shared" si="9"/>
        <v>0</v>
      </c>
      <c r="G226" s="83"/>
      <c r="H226" s="30"/>
      <c r="I226" s="30"/>
      <c r="J226" s="30"/>
      <c r="K226" s="30"/>
      <c r="L226" s="30"/>
      <c r="M226" s="30"/>
      <c r="N226" s="30"/>
      <c r="O226" s="30"/>
      <c r="P226" s="30"/>
      <c r="Q226" s="31"/>
      <c r="R226" s="17" t="str">
        <f t="shared" si="10"/>
        <v>D17 5/9 km</v>
      </c>
      <c r="S226" s="17" t="str">
        <f t="shared" si="11"/>
        <v>Therese Major</v>
      </c>
      <c r="T226" s="84"/>
      <c r="U226" s="35"/>
      <c r="V226" s="35"/>
      <c r="W226" s="35"/>
      <c r="X226" s="35"/>
    </row>
    <row r="227" spans="1:24" s="17" customFormat="1" ht="12" customHeight="1">
      <c r="A227" s="25" t="s">
        <v>493</v>
      </c>
      <c r="B227" s="26" t="s">
        <v>551</v>
      </c>
      <c r="C227" s="109" t="s">
        <v>1095</v>
      </c>
      <c r="D227" s="109" t="s">
        <v>779</v>
      </c>
      <c r="E227" s="27"/>
      <c r="F227" s="28">
        <f t="shared" si="9"/>
        <v>1</v>
      </c>
      <c r="G227" s="83"/>
      <c r="H227" s="30"/>
      <c r="I227" s="30">
        <v>268</v>
      </c>
      <c r="J227" s="30"/>
      <c r="K227" s="30"/>
      <c r="L227" s="30"/>
      <c r="M227" s="30"/>
      <c r="N227" s="30"/>
      <c r="O227" s="30"/>
      <c r="P227" s="30"/>
      <c r="Q227" s="31"/>
      <c r="R227" s="17" t="str">
        <f t="shared" si="10"/>
        <v>D17 5/9 km</v>
      </c>
      <c r="S227" s="17" t="str">
        <f t="shared" si="11"/>
        <v>Theresia Oberle</v>
      </c>
      <c r="T227" s="84"/>
      <c r="U227" s="35"/>
      <c r="V227" s="35"/>
      <c r="W227" s="35"/>
      <c r="X227" s="35"/>
    </row>
    <row r="228" spans="1:24" s="17" customFormat="1" ht="12" customHeight="1">
      <c r="A228" s="25" t="s">
        <v>493</v>
      </c>
      <c r="B228" s="26" t="s">
        <v>552</v>
      </c>
      <c r="C228" s="109" t="s">
        <v>1111</v>
      </c>
      <c r="D228" s="109" t="s">
        <v>1112</v>
      </c>
      <c r="E228" s="27"/>
      <c r="F228" s="28">
        <f t="shared" si="9"/>
        <v>0</v>
      </c>
      <c r="G228" s="83"/>
      <c r="H228" s="30"/>
      <c r="I228" s="30"/>
      <c r="J228" s="30"/>
      <c r="K228" s="30"/>
      <c r="L228" s="30"/>
      <c r="M228" s="30"/>
      <c r="N228" s="30"/>
      <c r="O228" s="30"/>
      <c r="P228" s="30"/>
      <c r="Q228" s="31"/>
      <c r="R228" s="17" t="str">
        <f t="shared" si="10"/>
        <v>D17 5/9 km</v>
      </c>
      <c r="S228" s="17" t="str">
        <f t="shared" si="11"/>
        <v>Ulrika Bäck</v>
      </c>
      <c r="T228" s="84"/>
      <c r="U228" s="35"/>
      <c r="V228" s="35"/>
      <c r="W228" s="35"/>
      <c r="X228" s="35"/>
    </row>
    <row r="229" spans="1:24" s="17" customFormat="1" ht="12" customHeight="1">
      <c r="A229" s="25" t="s">
        <v>493</v>
      </c>
      <c r="B229" s="35" t="s">
        <v>553</v>
      </c>
      <c r="C229" s="109" t="s">
        <v>1127</v>
      </c>
      <c r="D229" s="109" t="s">
        <v>701</v>
      </c>
      <c r="E229" s="36"/>
      <c r="F229" s="28">
        <f t="shared" si="9"/>
        <v>0</v>
      </c>
      <c r="G229" s="83"/>
      <c r="H229" s="37"/>
      <c r="I229" s="37"/>
      <c r="J229" s="37"/>
      <c r="K229" s="37"/>
      <c r="L229" s="37"/>
      <c r="M229" s="37"/>
      <c r="N229" s="37"/>
      <c r="O229" s="37"/>
      <c r="P229" s="37"/>
      <c r="Q229" s="31"/>
      <c r="R229" s="17" t="str">
        <f t="shared" si="10"/>
        <v>D17 5/9 km</v>
      </c>
      <c r="S229" s="17" t="str">
        <f t="shared" si="11"/>
        <v>Vivianne Karlsson</v>
      </c>
      <c r="T229" s="85"/>
      <c r="U229" s="35"/>
      <c r="V229" s="35"/>
      <c r="W229" s="35"/>
      <c r="X229" s="35"/>
    </row>
    <row r="230" spans="1:24" s="17" customFormat="1" ht="12" customHeight="1">
      <c r="A230" s="25" t="s">
        <v>493</v>
      </c>
      <c r="B230" s="26" t="s">
        <v>554</v>
      </c>
      <c r="C230" s="109" t="s">
        <v>1131</v>
      </c>
      <c r="D230" s="109" t="s">
        <v>1132</v>
      </c>
      <c r="E230" s="27"/>
      <c r="F230" s="28">
        <f t="shared" si="9"/>
        <v>0</v>
      </c>
      <c r="G230" s="83"/>
      <c r="H230" s="30"/>
      <c r="I230" s="30"/>
      <c r="J230" s="30"/>
      <c r="K230" s="30"/>
      <c r="L230" s="30"/>
      <c r="M230" s="30"/>
      <c r="N230" s="30"/>
      <c r="O230" s="30"/>
      <c r="P230" s="30"/>
      <c r="Q230" s="31"/>
      <c r="R230" s="17" t="str">
        <f t="shared" si="10"/>
        <v>D17 5/9 km</v>
      </c>
      <c r="S230" s="17" t="str">
        <f t="shared" si="11"/>
        <v>Åsa Qvarfordt</v>
      </c>
      <c r="T230" s="84"/>
      <c r="U230" s="35"/>
      <c r="V230" s="35"/>
      <c r="W230" s="35"/>
      <c r="X230" s="35"/>
    </row>
    <row r="231" spans="1:24" s="17" customFormat="1" ht="12" customHeight="1">
      <c r="A231" s="25" t="s">
        <v>182</v>
      </c>
      <c r="B231" s="26" t="s">
        <v>1256</v>
      </c>
      <c r="C231" s="109" t="s">
        <v>700</v>
      </c>
      <c r="D231" s="109" t="s">
        <v>1037</v>
      </c>
      <c r="E231" s="27">
        <v>7</v>
      </c>
      <c r="F231" s="28">
        <f t="shared" si="9"/>
        <v>2</v>
      </c>
      <c r="G231" s="83"/>
      <c r="H231" s="30"/>
      <c r="I231" s="30"/>
      <c r="J231" s="30">
        <v>263</v>
      </c>
      <c r="K231" s="30"/>
      <c r="L231" s="30"/>
      <c r="M231" s="30">
        <v>235</v>
      </c>
      <c r="N231" s="30"/>
      <c r="O231" s="30"/>
      <c r="P231" s="30"/>
      <c r="Q231" s="31"/>
      <c r="R231" s="17" t="str">
        <f t="shared" si="10"/>
        <v>H08 1,0 km</v>
      </c>
      <c r="S231" s="17" t="str">
        <f t="shared" si="11"/>
        <v>Adam Fagerheim</v>
      </c>
      <c r="T231" s="84"/>
      <c r="U231" s="35"/>
      <c r="V231" s="35"/>
      <c r="W231" s="35"/>
      <c r="X231" s="35"/>
    </row>
    <row r="232" spans="1:24" s="17" customFormat="1" ht="12" customHeight="1">
      <c r="A232" s="25" t="s">
        <v>182</v>
      </c>
      <c r="B232" s="26" t="s">
        <v>1256</v>
      </c>
      <c r="C232" s="109" t="s">
        <v>700</v>
      </c>
      <c r="D232" s="109" t="s">
        <v>1037</v>
      </c>
      <c r="E232" s="115" t="s">
        <v>130</v>
      </c>
      <c r="F232" s="28">
        <f t="shared" si="9"/>
        <v>1</v>
      </c>
      <c r="G232" s="83"/>
      <c r="H232" s="30"/>
      <c r="I232" s="30">
        <v>261</v>
      </c>
      <c r="J232" s="30"/>
      <c r="K232" s="30"/>
      <c r="L232" s="30"/>
      <c r="M232" s="30"/>
      <c r="N232" s="30"/>
      <c r="O232" s="30"/>
      <c r="P232" s="30"/>
      <c r="Q232" s="31"/>
      <c r="R232" s="17" t="str">
        <f t="shared" si="10"/>
        <v>H08 1,0 km</v>
      </c>
      <c r="S232" s="17" t="str">
        <f t="shared" si="11"/>
        <v>Adam Fagerheim</v>
      </c>
      <c r="T232" s="84"/>
      <c r="U232" s="35"/>
      <c r="V232" s="35"/>
      <c r="W232" s="35"/>
      <c r="X232" s="35"/>
    </row>
    <row r="233" spans="1:24" s="17" customFormat="1" ht="12" customHeight="1">
      <c r="A233" s="25" t="s">
        <v>182</v>
      </c>
      <c r="B233" s="26" t="s">
        <v>103</v>
      </c>
      <c r="C233" s="109" t="s">
        <v>704</v>
      </c>
      <c r="D233" s="109" t="s">
        <v>709</v>
      </c>
      <c r="E233" s="27">
        <v>7</v>
      </c>
      <c r="F233" s="28">
        <f t="shared" si="9"/>
        <v>10</v>
      </c>
      <c r="G233" s="83">
        <v>285</v>
      </c>
      <c r="H233" s="30">
        <v>243</v>
      </c>
      <c r="I233" s="30">
        <v>260</v>
      </c>
      <c r="J233" s="30">
        <v>262</v>
      </c>
      <c r="K233" s="30">
        <v>227</v>
      </c>
      <c r="L233" s="30"/>
      <c r="M233" s="30">
        <v>230</v>
      </c>
      <c r="N233" s="30">
        <v>231</v>
      </c>
      <c r="O233" s="30">
        <v>254</v>
      </c>
      <c r="P233" s="30">
        <v>208</v>
      </c>
      <c r="Q233" s="31">
        <v>183</v>
      </c>
      <c r="R233" s="17" t="str">
        <f t="shared" si="10"/>
        <v>H08 1,0 km</v>
      </c>
      <c r="S233" s="17" t="str">
        <f t="shared" si="11"/>
        <v>Albin Pihlström</v>
      </c>
      <c r="T233" s="84"/>
      <c r="U233" s="35"/>
      <c r="V233" s="35"/>
      <c r="W233" s="35"/>
      <c r="X233" s="35"/>
    </row>
    <row r="234" spans="1:24" s="17" customFormat="1" ht="12" customHeight="1">
      <c r="A234" s="25" t="s">
        <v>182</v>
      </c>
      <c r="B234" s="26" t="s">
        <v>102</v>
      </c>
      <c r="C234" s="109" t="s">
        <v>735</v>
      </c>
      <c r="D234" s="109" t="s">
        <v>10</v>
      </c>
      <c r="E234" s="27">
        <v>7</v>
      </c>
      <c r="F234" s="28">
        <f t="shared" si="9"/>
        <v>8</v>
      </c>
      <c r="G234" s="83">
        <v>206</v>
      </c>
      <c r="H234" s="30">
        <v>256</v>
      </c>
      <c r="I234" s="30"/>
      <c r="J234" s="30">
        <v>276</v>
      </c>
      <c r="K234" s="30"/>
      <c r="L234" s="30">
        <v>223</v>
      </c>
      <c r="M234" s="30">
        <v>231</v>
      </c>
      <c r="N234" s="30">
        <v>212</v>
      </c>
      <c r="O234" s="30">
        <v>227</v>
      </c>
      <c r="P234" s="30">
        <v>205</v>
      </c>
      <c r="Q234" s="31"/>
      <c r="R234" s="17" t="str">
        <f t="shared" si="10"/>
        <v>H08 1,0 km</v>
      </c>
      <c r="S234" s="17" t="str">
        <f t="shared" si="11"/>
        <v>André Bergkvist</v>
      </c>
      <c r="T234" s="84"/>
      <c r="U234" s="35"/>
      <c r="V234" s="35"/>
      <c r="W234" s="35"/>
      <c r="X234" s="35"/>
    </row>
    <row r="235" spans="1:24" s="17" customFormat="1" ht="12" customHeight="1">
      <c r="A235" s="25" t="s">
        <v>182</v>
      </c>
      <c r="B235" s="26" t="s">
        <v>104</v>
      </c>
      <c r="C235" s="109" t="s">
        <v>751</v>
      </c>
      <c r="D235" s="109" t="s">
        <v>752</v>
      </c>
      <c r="E235" s="27" t="s">
        <v>131</v>
      </c>
      <c r="F235" s="28">
        <f t="shared" si="9"/>
        <v>0</v>
      </c>
      <c r="G235" s="83"/>
      <c r="H235" s="30"/>
      <c r="I235" s="30"/>
      <c r="J235" s="30"/>
      <c r="K235" s="30"/>
      <c r="L235" s="30"/>
      <c r="M235" s="30"/>
      <c r="N235" s="30"/>
      <c r="O235" s="30"/>
      <c r="P235" s="30"/>
      <c r="Q235" s="31"/>
      <c r="R235" s="17" t="str">
        <f t="shared" si="10"/>
        <v>H08 1,0 km</v>
      </c>
      <c r="S235" s="17" t="str">
        <f t="shared" si="11"/>
        <v>Anton Ekström</v>
      </c>
      <c r="T235" s="84"/>
      <c r="U235" s="35"/>
      <c r="V235" s="35"/>
      <c r="W235" s="35"/>
      <c r="X235" s="35"/>
    </row>
    <row r="236" spans="1:24" s="17" customFormat="1" ht="12" customHeight="1">
      <c r="A236" s="25" t="s">
        <v>182</v>
      </c>
      <c r="B236" s="26" t="s">
        <v>105</v>
      </c>
      <c r="C236" s="109" t="s">
        <v>751</v>
      </c>
      <c r="D236" s="109" t="s">
        <v>753</v>
      </c>
      <c r="E236" s="27" t="s">
        <v>131</v>
      </c>
      <c r="F236" s="28">
        <f t="shared" si="9"/>
        <v>0</v>
      </c>
      <c r="G236" s="83"/>
      <c r="H236" s="30"/>
      <c r="I236" s="30"/>
      <c r="J236" s="30"/>
      <c r="K236" s="30"/>
      <c r="L236" s="30"/>
      <c r="M236" s="30"/>
      <c r="N236" s="30"/>
      <c r="O236" s="30"/>
      <c r="P236" s="30"/>
      <c r="Q236" s="31"/>
      <c r="R236" s="17" t="str">
        <f t="shared" si="10"/>
        <v>H08 1,0 km</v>
      </c>
      <c r="S236" s="17" t="str">
        <f t="shared" si="11"/>
        <v>Anton Löfgren</v>
      </c>
      <c r="T236" s="84"/>
      <c r="U236" s="35"/>
      <c r="V236" s="35"/>
      <c r="W236" s="35"/>
      <c r="X236" s="35"/>
    </row>
    <row r="237" spans="1:24" s="17" customFormat="1" ht="12" customHeight="1">
      <c r="A237" s="25" t="s">
        <v>182</v>
      </c>
      <c r="B237" s="26" t="s">
        <v>106</v>
      </c>
      <c r="C237" s="109" t="s">
        <v>754</v>
      </c>
      <c r="D237" s="109" t="s">
        <v>756</v>
      </c>
      <c r="E237" s="27" t="s">
        <v>131</v>
      </c>
      <c r="F237" s="28">
        <f t="shared" si="9"/>
        <v>0</v>
      </c>
      <c r="G237" s="83"/>
      <c r="H237" s="30"/>
      <c r="I237" s="30"/>
      <c r="J237" s="30"/>
      <c r="K237" s="30"/>
      <c r="L237" s="30"/>
      <c r="M237" s="30"/>
      <c r="N237" s="30"/>
      <c r="O237" s="30"/>
      <c r="P237" s="30"/>
      <c r="Q237" s="31"/>
      <c r="R237" s="17" t="str">
        <f t="shared" si="10"/>
        <v>H08 1,0 km</v>
      </c>
      <c r="S237" s="17" t="str">
        <f t="shared" si="11"/>
        <v>Arvid Wiklander</v>
      </c>
      <c r="T237" s="84"/>
      <c r="U237" s="35"/>
      <c r="V237" s="35"/>
      <c r="W237" s="35"/>
      <c r="X237" s="35"/>
    </row>
    <row r="238" spans="1:24" s="17" customFormat="1" ht="12" customHeight="1">
      <c r="A238" s="25" t="s">
        <v>182</v>
      </c>
      <c r="B238" s="35" t="s">
        <v>108</v>
      </c>
      <c r="C238" s="109" t="s">
        <v>758</v>
      </c>
      <c r="D238" s="109" t="s">
        <v>747</v>
      </c>
      <c r="E238" s="36" t="s">
        <v>130</v>
      </c>
      <c r="F238" s="28">
        <f t="shared" si="9"/>
        <v>9</v>
      </c>
      <c r="G238" s="83">
        <v>239</v>
      </c>
      <c r="H238" s="37">
        <v>211</v>
      </c>
      <c r="I238" s="37">
        <v>215</v>
      </c>
      <c r="J238" s="37"/>
      <c r="K238" s="37"/>
      <c r="L238" s="37">
        <v>215</v>
      </c>
      <c r="M238" s="37">
        <v>222</v>
      </c>
      <c r="N238" s="37">
        <v>210</v>
      </c>
      <c r="O238" s="37">
        <v>246</v>
      </c>
      <c r="P238" s="37">
        <v>201</v>
      </c>
      <c r="Q238" s="31">
        <v>171</v>
      </c>
      <c r="R238" s="17" t="str">
        <f t="shared" si="10"/>
        <v>H08 1,0 km</v>
      </c>
      <c r="S238" s="17" t="str">
        <f t="shared" si="11"/>
        <v>Axel Krysén</v>
      </c>
      <c r="T238" s="85"/>
      <c r="U238" s="35"/>
      <c r="V238" s="35"/>
      <c r="W238" s="35"/>
      <c r="X238" s="35"/>
    </row>
    <row r="239" spans="1:24" s="17" customFormat="1" ht="12" customHeight="1">
      <c r="A239" s="25" t="s">
        <v>182</v>
      </c>
      <c r="B239" s="26" t="s">
        <v>107</v>
      </c>
      <c r="C239" s="109" t="s">
        <v>758</v>
      </c>
      <c r="D239" s="109" t="s">
        <v>760</v>
      </c>
      <c r="E239" s="27" t="s">
        <v>131</v>
      </c>
      <c r="F239" s="28">
        <f t="shared" si="9"/>
        <v>8</v>
      </c>
      <c r="G239" s="83">
        <v>209</v>
      </c>
      <c r="H239" s="30">
        <v>201</v>
      </c>
      <c r="I239" s="30">
        <v>213</v>
      </c>
      <c r="J239" s="30">
        <v>211</v>
      </c>
      <c r="K239" s="30">
        <v>220</v>
      </c>
      <c r="L239" s="30">
        <v>213</v>
      </c>
      <c r="M239" s="30">
        <v>228</v>
      </c>
      <c r="N239" s="30"/>
      <c r="O239" s="30"/>
      <c r="P239" s="30">
        <v>204</v>
      </c>
      <c r="Q239" s="31"/>
      <c r="R239" s="17" t="str">
        <f t="shared" si="10"/>
        <v>H08 1,0 km</v>
      </c>
      <c r="S239" s="17" t="str">
        <f t="shared" si="11"/>
        <v>Axel Larsson</v>
      </c>
      <c r="T239" s="84"/>
      <c r="U239" s="35"/>
      <c r="V239" s="35"/>
      <c r="W239" s="35"/>
      <c r="X239" s="35"/>
    </row>
    <row r="240" spans="1:24" s="17" customFormat="1" ht="12" customHeight="1">
      <c r="A240" s="25" t="s">
        <v>182</v>
      </c>
      <c r="B240" s="26" t="s">
        <v>1263</v>
      </c>
      <c r="C240" s="109" t="s">
        <v>1262</v>
      </c>
      <c r="D240" s="109" t="s">
        <v>808</v>
      </c>
      <c r="E240" s="27">
        <v>8</v>
      </c>
      <c r="F240" s="28">
        <f t="shared" si="9"/>
        <v>1</v>
      </c>
      <c r="G240" s="83"/>
      <c r="H240" s="30"/>
      <c r="I240" s="30"/>
      <c r="J240" s="30">
        <v>214</v>
      </c>
      <c r="K240" s="30"/>
      <c r="L240" s="30"/>
      <c r="M240" s="30"/>
      <c r="N240" s="30"/>
      <c r="O240" s="30"/>
      <c r="P240" s="30"/>
      <c r="Q240" s="31"/>
      <c r="R240" s="17" t="str">
        <f t="shared" si="10"/>
        <v>H08 1,0 km</v>
      </c>
      <c r="S240" s="17" t="str">
        <f t="shared" si="11"/>
        <v>Casper Rydberg</v>
      </c>
      <c r="T240" s="84"/>
      <c r="U240" s="35"/>
      <c r="V240" s="35"/>
      <c r="W240" s="35"/>
      <c r="X240" s="35"/>
    </row>
    <row r="241" spans="1:24" s="17" customFormat="1" ht="12" customHeight="1">
      <c r="A241" s="25" t="s">
        <v>182</v>
      </c>
      <c r="B241" s="26" t="s">
        <v>109</v>
      </c>
      <c r="C241" s="109" t="s">
        <v>788</v>
      </c>
      <c r="D241" s="109" t="s">
        <v>728</v>
      </c>
      <c r="E241" s="27" t="s">
        <v>131</v>
      </c>
      <c r="F241" s="28">
        <f t="shared" si="9"/>
        <v>0</v>
      </c>
      <c r="G241" s="83"/>
      <c r="H241" s="30"/>
      <c r="I241" s="30"/>
      <c r="J241" s="30"/>
      <c r="K241" s="30"/>
      <c r="L241" s="30"/>
      <c r="M241" s="30"/>
      <c r="N241" s="30"/>
      <c r="O241" s="30"/>
      <c r="P241" s="30"/>
      <c r="Q241" s="31"/>
      <c r="R241" s="17" t="str">
        <f t="shared" si="10"/>
        <v>H08 1,0 km</v>
      </c>
      <c r="S241" s="17" t="str">
        <f t="shared" si="11"/>
        <v>Charlie Gällström</v>
      </c>
      <c r="T241" s="84"/>
      <c r="U241" s="35"/>
      <c r="V241" s="35"/>
      <c r="W241" s="35"/>
      <c r="X241" s="35"/>
    </row>
    <row r="242" spans="1:24" s="17" customFormat="1" ht="12" customHeight="1">
      <c r="A242" s="25" t="s">
        <v>182</v>
      </c>
      <c r="B242" s="26" t="s">
        <v>1358</v>
      </c>
      <c r="C242" s="109" t="s">
        <v>1357</v>
      </c>
      <c r="D242" s="109" t="s">
        <v>1356</v>
      </c>
      <c r="E242" s="115" t="s">
        <v>130</v>
      </c>
      <c r="F242" s="28">
        <f t="shared" si="9"/>
        <v>1</v>
      </c>
      <c r="G242" s="83"/>
      <c r="H242" s="30"/>
      <c r="I242" s="30"/>
      <c r="J242" s="30"/>
      <c r="K242" s="30"/>
      <c r="L242" s="30"/>
      <c r="M242" s="30">
        <v>239</v>
      </c>
      <c r="N242" s="30"/>
      <c r="O242" s="30"/>
      <c r="P242" s="30"/>
      <c r="Q242" s="31"/>
      <c r="R242" s="17" t="str">
        <f t="shared" si="10"/>
        <v>H08 1,0 km</v>
      </c>
      <c r="S242" s="17" t="str">
        <f t="shared" si="11"/>
        <v>Efraim Wijk</v>
      </c>
      <c r="T242" s="84"/>
      <c r="U242" s="35"/>
      <c r="V242" s="35"/>
      <c r="W242" s="35"/>
      <c r="X242" s="35"/>
    </row>
    <row r="243" spans="1:24" s="17" customFormat="1" ht="12" customHeight="1">
      <c r="A243" s="25" t="s">
        <v>182</v>
      </c>
      <c r="B243" s="26" t="s">
        <v>110</v>
      </c>
      <c r="C243" s="109" t="s">
        <v>812</v>
      </c>
      <c r="D243" s="109" t="s">
        <v>814</v>
      </c>
      <c r="E243" s="27" t="s">
        <v>130</v>
      </c>
      <c r="F243" s="28">
        <f t="shared" si="9"/>
        <v>0</v>
      </c>
      <c r="G243" s="83"/>
      <c r="H243" s="30"/>
      <c r="I243" s="30"/>
      <c r="J243" s="30"/>
      <c r="K243" s="30"/>
      <c r="L243" s="30"/>
      <c r="M243" s="30"/>
      <c r="N243" s="30"/>
      <c r="O243" s="30"/>
      <c r="P243" s="30"/>
      <c r="Q243" s="31"/>
      <c r="R243" s="17" t="str">
        <f t="shared" si="10"/>
        <v>H08 1,0 km</v>
      </c>
      <c r="S243" s="17" t="str">
        <f t="shared" si="11"/>
        <v>Elias Vestbro</v>
      </c>
      <c r="T243" s="84"/>
      <c r="U243" s="35"/>
      <c r="V243" s="35"/>
      <c r="W243" s="35"/>
      <c r="X243" s="35"/>
    </row>
    <row r="244" spans="1:24" s="17" customFormat="1" ht="12" customHeight="1">
      <c r="A244" s="25" t="s">
        <v>182</v>
      </c>
      <c r="B244" s="26" t="s">
        <v>601</v>
      </c>
      <c r="C244" s="109" t="s">
        <v>826</v>
      </c>
      <c r="D244" s="109" t="s">
        <v>827</v>
      </c>
      <c r="E244" s="27">
        <v>7</v>
      </c>
      <c r="F244" s="28">
        <f t="shared" si="9"/>
        <v>7</v>
      </c>
      <c r="G244" s="83">
        <v>274</v>
      </c>
      <c r="H244" s="30">
        <v>281</v>
      </c>
      <c r="I244" s="30">
        <v>238</v>
      </c>
      <c r="J244" s="30">
        <v>246</v>
      </c>
      <c r="K244" s="30"/>
      <c r="L244" s="30">
        <v>258</v>
      </c>
      <c r="M244" s="30">
        <v>262</v>
      </c>
      <c r="N244" s="30"/>
      <c r="O244" s="30"/>
      <c r="P244" s="30"/>
      <c r="Q244" s="31">
        <v>213</v>
      </c>
      <c r="R244" s="17" t="str">
        <f t="shared" si="10"/>
        <v>H08 1,0 km</v>
      </c>
      <c r="S244" s="17" t="str">
        <f t="shared" si="11"/>
        <v>Elis Isaksson Hindrikes</v>
      </c>
      <c r="T244" s="84"/>
      <c r="U244" s="35"/>
      <c r="V244" s="35"/>
      <c r="W244" s="35"/>
      <c r="X244" s="35"/>
    </row>
    <row r="245" spans="1:24" s="17" customFormat="1" ht="12" customHeight="1">
      <c r="A245" s="25" t="s">
        <v>182</v>
      </c>
      <c r="B245" s="26" t="s">
        <v>1217</v>
      </c>
      <c r="C245" s="109" t="s">
        <v>1189</v>
      </c>
      <c r="D245" s="109" t="s">
        <v>872</v>
      </c>
      <c r="E245" s="27">
        <v>7</v>
      </c>
      <c r="F245" s="28">
        <f t="shared" si="9"/>
        <v>1</v>
      </c>
      <c r="G245" s="83"/>
      <c r="H245" s="30">
        <v>242</v>
      </c>
      <c r="I245" s="30"/>
      <c r="J245" s="30"/>
      <c r="K245" s="30"/>
      <c r="L245" s="30"/>
      <c r="M245" s="30"/>
      <c r="N245" s="30"/>
      <c r="O245" s="30"/>
      <c r="P245" s="30"/>
      <c r="Q245" s="31"/>
      <c r="R245" s="17" t="str">
        <f t="shared" si="10"/>
        <v>H08 1,0 km</v>
      </c>
      <c r="S245" s="17" t="str">
        <f t="shared" si="11"/>
        <v>Elliot Magnusson</v>
      </c>
      <c r="T245" s="84"/>
      <c r="U245" s="35"/>
      <c r="V245" s="35"/>
      <c r="W245" s="35"/>
      <c r="X245" s="35"/>
    </row>
    <row r="246" spans="1:24" s="17" customFormat="1" ht="12" customHeight="1">
      <c r="A246" s="25" t="s">
        <v>182</v>
      </c>
      <c r="B246" s="26" t="s">
        <v>112</v>
      </c>
      <c r="C246" s="109" t="s">
        <v>839</v>
      </c>
      <c r="D246" s="109" t="s">
        <v>841</v>
      </c>
      <c r="E246" s="27" t="s">
        <v>131</v>
      </c>
      <c r="F246" s="28">
        <f t="shared" si="9"/>
        <v>1</v>
      </c>
      <c r="G246" s="83"/>
      <c r="H246" s="30"/>
      <c r="I246" s="30"/>
      <c r="J246" s="30">
        <v>205</v>
      </c>
      <c r="K246" s="30"/>
      <c r="L246" s="30"/>
      <c r="M246" s="30"/>
      <c r="N246" s="30"/>
      <c r="O246" s="30"/>
      <c r="P246" s="30"/>
      <c r="Q246" s="31"/>
      <c r="R246" s="17" t="str">
        <f t="shared" si="10"/>
        <v>H08 1,0 km</v>
      </c>
      <c r="S246" s="17" t="str">
        <f t="shared" si="11"/>
        <v>Emil Skog</v>
      </c>
      <c r="T246" s="84"/>
      <c r="U246" s="35"/>
      <c r="V246" s="35"/>
      <c r="W246" s="35"/>
      <c r="X246" s="35"/>
    </row>
    <row r="247" spans="1:24" s="17" customFormat="1" ht="12" customHeight="1">
      <c r="A247" s="25" t="s">
        <v>182</v>
      </c>
      <c r="B247" s="26" t="s">
        <v>605</v>
      </c>
      <c r="C247" s="109" t="s">
        <v>848</v>
      </c>
      <c r="D247" s="109" t="s">
        <v>850</v>
      </c>
      <c r="E247" s="27">
        <v>7</v>
      </c>
      <c r="F247" s="28">
        <f t="shared" si="9"/>
        <v>1</v>
      </c>
      <c r="G247" s="83">
        <v>290</v>
      </c>
      <c r="H247" s="30"/>
      <c r="I247" s="30"/>
      <c r="J247" s="30"/>
      <c r="K247" s="30"/>
      <c r="L247" s="30"/>
      <c r="M247" s="30"/>
      <c r="N247" s="30"/>
      <c r="O247" s="30"/>
      <c r="P247" s="30"/>
      <c r="Q247" s="31"/>
      <c r="R247" s="17" t="str">
        <f t="shared" si="10"/>
        <v>H08 1,0 km</v>
      </c>
      <c r="S247" s="17" t="str">
        <f t="shared" si="11"/>
        <v>Erik Gabrielsson</v>
      </c>
      <c r="T247" s="84"/>
      <c r="U247" s="35"/>
      <c r="V247" s="35"/>
      <c r="W247" s="35"/>
      <c r="X247" s="35"/>
    </row>
    <row r="248" spans="1:24" s="17" customFormat="1" ht="12" customHeight="1">
      <c r="A248" s="25" t="s">
        <v>182</v>
      </c>
      <c r="B248" s="26" t="s">
        <v>594</v>
      </c>
      <c r="C248" s="109" t="s">
        <v>848</v>
      </c>
      <c r="D248" s="109" t="s">
        <v>809</v>
      </c>
      <c r="E248" s="27">
        <v>7</v>
      </c>
      <c r="F248" s="28">
        <f t="shared" si="9"/>
        <v>7</v>
      </c>
      <c r="G248" s="83">
        <v>233</v>
      </c>
      <c r="H248" s="30">
        <v>241</v>
      </c>
      <c r="I248" s="30"/>
      <c r="J248" s="30">
        <v>260</v>
      </c>
      <c r="K248" s="30">
        <v>237</v>
      </c>
      <c r="L248" s="30"/>
      <c r="M248" s="30">
        <v>242</v>
      </c>
      <c r="N248" s="30"/>
      <c r="O248" s="30">
        <v>260</v>
      </c>
      <c r="P248" s="30"/>
      <c r="Q248" s="31">
        <v>189</v>
      </c>
      <c r="R248" s="17" t="str">
        <f t="shared" si="10"/>
        <v>H08 1,0 km</v>
      </c>
      <c r="S248" s="17" t="str">
        <f t="shared" si="11"/>
        <v>Erik Sundqvist</v>
      </c>
      <c r="T248" s="84"/>
      <c r="U248" s="35"/>
      <c r="V248" s="35"/>
      <c r="W248" s="35"/>
      <c r="X248" s="35"/>
    </row>
    <row r="249" spans="1:24" s="17" customFormat="1" ht="12" customHeight="1">
      <c r="A249" s="25" t="s">
        <v>182</v>
      </c>
      <c r="B249" s="26" t="s">
        <v>111</v>
      </c>
      <c r="C249" s="109" t="s">
        <v>854</v>
      </c>
      <c r="D249" s="109" t="s">
        <v>852</v>
      </c>
      <c r="E249" s="27" t="s">
        <v>131</v>
      </c>
      <c r="F249" s="28">
        <f t="shared" si="9"/>
        <v>2</v>
      </c>
      <c r="G249" s="83">
        <v>257</v>
      </c>
      <c r="H249" s="30">
        <v>278</v>
      </c>
      <c r="I249" s="30"/>
      <c r="J249" s="30"/>
      <c r="K249" s="30"/>
      <c r="L249" s="30"/>
      <c r="M249" s="30"/>
      <c r="N249" s="30"/>
      <c r="O249" s="30"/>
      <c r="P249" s="30"/>
      <c r="Q249" s="31"/>
      <c r="R249" s="17" t="str">
        <f t="shared" si="10"/>
        <v>H08 1,0 km</v>
      </c>
      <c r="S249" s="17" t="str">
        <f t="shared" si="11"/>
        <v>Eskil Nilsson</v>
      </c>
      <c r="T249" s="84"/>
      <c r="U249" s="35"/>
      <c r="V249" s="35"/>
      <c r="W249" s="35"/>
      <c r="X249" s="35"/>
    </row>
    <row r="250" spans="1:24" s="17" customFormat="1" ht="12" customHeight="1">
      <c r="A250" s="25" t="s">
        <v>182</v>
      </c>
      <c r="B250" s="26" t="s">
        <v>1272</v>
      </c>
      <c r="C250" s="109" t="s">
        <v>879</v>
      </c>
      <c r="D250" s="109" t="s">
        <v>1271</v>
      </c>
      <c r="E250" s="27" t="s">
        <v>130</v>
      </c>
      <c r="F250" s="28">
        <f t="shared" si="9"/>
        <v>6</v>
      </c>
      <c r="G250" s="83"/>
      <c r="H250" s="30"/>
      <c r="I250" s="30"/>
      <c r="J250" s="30"/>
      <c r="K250" s="30">
        <v>217</v>
      </c>
      <c r="L250" s="30"/>
      <c r="M250" s="30">
        <v>265</v>
      </c>
      <c r="N250" s="30">
        <v>222</v>
      </c>
      <c r="O250" s="30">
        <v>229</v>
      </c>
      <c r="P250" s="30">
        <v>210</v>
      </c>
      <c r="Q250" s="31">
        <v>204</v>
      </c>
      <c r="R250" s="17" t="str">
        <f t="shared" si="10"/>
        <v>H08 1,0 km</v>
      </c>
      <c r="S250" s="17" t="str">
        <f t="shared" si="11"/>
        <v>Gustav Holmgren</v>
      </c>
      <c r="T250" s="84"/>
      <c r="U250" s="35"/>
      <c r="V250" s="35"/>
      <c r="W250" s="35"/>
      <c r="X250" s="35"/>
    </row>
    <row r="251" spans="1:24" s="17" customFormat="1" ht="12" customHeight="1">
      <c r="A251" s="25" t="s">
        <v>182</v>
      </c>
      <c r="B251" s="26" t="s">
        <v>113</v>
      </c>
      <c r="C251" s="109" t="s">
        <v>879</v>
      </c>
      <c r="D251" s="109" t="s">
        <v>759</v>
      </c>
      <c r="E251" s="27" t="s">
        <v>130</v>
      </c>
      <c r="F251" s="28">
        <f t="shared" si="9"/>
        <v>7</v>
      </c>
      <c r="G251" s="83"/>
      <c r="H251" s="30">
        <v>268</v>
      </c>
      <c r="I251" s="30"/>
      <c r="J251" s="30">
        <v>280</v>
      </c>
      <c r="K251" s="30"/>
      <c r="L251" s="30">
        <v>252</v>
      </c>
      <c r="M251" s="30">
        <v>248</v>
      </c>
      <c r="N251" s="30"/>
      <c r="O251" s="30">
        <v>267</v>
      </c>
      <c r="P251" s="30">
        <v>211</v>
      </c>
      <c r="Q251" s="31">
        <v>198</v>
      </c>
      <c r="R251" s="17" t="str">
        <f t="shared" si="10"/>
        <v>H08 1,0 km</v>
      </c>
      <c r="S251" s="17" t="str">
        <f t="shared" si="11"/>
        <v>Gustav Jacobsson</v>
      </c>
      <c r="T251" s="84"/>
      <c r="U251" s="35"/>
      <c r="V251" s="35"/>
      <c r="W251" s="35"/>
      <c r="X251" s="35"/>
    </row>
    <row r="252" spans="1:24" s="17" customFormat="1" ht="12" customHeight="1">
      <c r="A252" s="25" t="s">
        <v>182</v>
      </c>
      <c r="B252" s="26" t="s">
        <v>40</v>
      </c>
      <c r="C252" s="109" t="s">
        <v>898</v>
      </c>
      <c r="D252" s="109" t="s">
        <v>891</v>
      </c>
      <c r="E252" s="27">
        <v>8</v>
      </c>
      <c r="F252" s="28">
        <f t="shared" si="9"/>
        <v>9</v>
      </c>
      <c r="G252" s="83">
        <v>286</v>
      </c>
      <c r="H252" s="30">
        <v>267</v>
      </c>
      <c r="I252" s="30"/>
      <c r="J252" s="30">
        <v>256</v>
      </c>
      <c r="K252" s="30">
        <v>246</v>
      </c>
      <c r="L252" s="30">
        <v>248</v>
      </c>
      <c r="M252" s="30"/>
      <c r="N252" s="30">
        <v>247</v>
      </c>
      <c r="O252" s="30">
        <v>230</v>
      </c>
      <c r="P252" s="30">
        <v>209</v>
      </c>
      <c r="Q252" s="31">
        <v>201</v>
      </c>
      <c r="R252" s="17" t="str">
        <f t="shared" si="10"/>
        <v>H08 1,0 km</v>
      </c>
      <c r="S252" s="17" t="str">
        <f t="shared" si="11"/>
        <v>Hilding Malmkvist</v>
      </c>
      <c r="T252" s="84"/>
      <c r="U252" s="35"/>
      <c r="V252" s="35"/>
      <c r="W252" s="35"/>
      <c r="X252" s="35"/>
    </row>
    <row r="253" spans="1:24" s="17" customFormat="1" ht="12" customHeight="1">
      <c r="A253" s="25" t="s">
        <v>182</v>
      </c>
      <c r="B253" s="26" t="s">
        <v>114</v>
      </c>
      <c r="C253" s="109" t="s">
        <v>899</v>
      </c>
      <c r="D253" s="109" t="s">
        <v>900</v>
      </c>
      <c r="E253" s="27" t="s">
        <v>131</v>
      </c>
      <c r="F253" s="28">
        <f t="shared" si="9"/>
        <v>0</v>
      </c>
      <c r="G253" s="83"/>
      <c r="H253" s="30"/>
      <c r="I253" s="30"/>
      <c r="J253" s="30"/>
      <c r="K253" s="30"/>
      <c r="L253" s="30"/>
      <c r="M253" s="30"/>
      <c r="N253" s="30"/>
      <c r="O253" s="30"/>
      <c r="P253" s="30"/>
      <c r="Q253" s="31"/>
      <c r="R253" s="17" t="str">
        <f t="shared" si="10"/>
        <v>H08 1,0 km</v>
      </c>
      <c r="S253" s="17" t="str">
        <f t="shared" si="11"/>
        <v>Hugo Ekman - Bergelin</v>
      </c>
      <c r="T253" s="84"/>
      <c r="U253" s="35"/>
      <c r="V253" s="35"/>
      <c r="W253" s="35"/>
      <c r="X253" s="35"/>
    </row>
    <row r="254" spans="1:24" s="17" customFormat="1" ht="12" customHeight="1">
      <c r="A254" s="25" t="s">
        <v>182</v>
      </c>
      <c r="B254" s="26" t="s">
        <v>1354</v>
      </c>
      <c r="C254" s="109" t="s">
        <v>1355</v>
      </c>
      <c r="D254" s="109" t="s">
        <v>1356</v>
      </c>
      <c r="E254" s="115" t="s">
        <v>130</v>
      </c>
      <c r="F254" s="28">
        <f t="shared" si="9"/>
        <v>1</v>
      </c>
      <c r="G254" s="83"/>
      <c r="H254" s="30"/>
      <c r="I254" s="30"/>
      <c r="J254" s="30"/>
      <c r="K254" s="30"/>
      <c r="L254" s="30"/>
      <c r="M254" s="30">
        <v>236</v>
      </c>
      <c r="N254" s="30"/>
      <c r="O254" s="30"/>
      <c r="P254" s="30"/>
      <c r="Q254" s="31"/>
      <c r="R254" s="17" t="str">
        <f t="shared" si="10"/>
        <v>H08 1,0 km</v>
      </c>
      <c r="S254" s="17" t="str">
        <f t="shared" si="11"/>
        <v>Ivar Wijk</v>
      </c>
      <c r="T254" s="84"/>
      <c r="U254" s="35"/>
      <c r="V254" s="35"/>
      <c r="W254" s="35"/>
      <c r="X254" s="35"/>
    </row>
    <row r="255" spans="1:24" s="17" customFormat="1" ht="12" customHeight="1">
      <c r="A255" s="25" t="s">
        <v>182</v>
      </c>
      <c r="B255" s="26" t="s">
        <v>116</v>
      </c>
      <c r="C255" s="109" t="s">
        <v>912</v>
      </c>
      <c r="D255" s="109" t="s">
        <v>913</v>
      </c>
      <c r="E255" s="27" t="s">
        <v>131</v>
      </c>
      <c r="F255" s="28">
        <f t="shared" si="9"/>
        <v>1</v>
      </c>
      <c r="G255" s="83">
        <v>289</v>
      </c>
      <c r="H255" s="30"/>
      <c r="I255" s="30"/>
      <c r="J255" s="30"/>
      <c r="K255" s="30"/>
      <c r="L255" s="30"/>
      <c r="M255" s="30"/>
      <c r="N255" s="30"/>
      <c r="O255" s="30"/>
      <c r="P255" s="30"/>
      <c r="Q255" s="31"/>
      <c r="R255" s="17" t="str">
        <f t="shared" si="10"/>
        <v>H08 1,0 km</v>
      </c>
      <c r="S255" s="17" t="str">
        <f t="shared" si="11"/>
        <v>Jacob Proffitt</v>
      </c>
      <c r="T255" s="84"/>
      <c r="U255" s="35"/>
      <c r="V255" s="35"/>
      <c r="W255" s="35"/>
      <c r="X255" s="35"/>
    </row>
    <row r="256" spans="1:24" s="17" customFormat="1" ht="12" customHeight="1">
      <c r="A256" s="25" t="s">
        <v>182</v>
      </c>
      <c r="B256" s="26" t="s">
        <v>115</v>
      </c>
      <c r="C256" s="109" t="s">
        <v>915</v>
      </c>
      <c r="D256" s="109" t="s">
        <v>802</v>
      </c>
      <c r="E256" s="27" t="s">
        <v>130</v>
      </c>
      <c r="F256" s="28">
        <f t="shared" si="9"/>
        <v>6</v>
      </c>
      <c r="G256" s="83">
        <v>236</v>
      </c>
      <c r="H256" s="30">
        <v>226</v>
      </c>
      <c r="I256" s="30"/>
      <c r="J256" s="30">
        <v>242</v>
      </c>
      <c r="K256" s="30"/>
      <c r="L256" s="30">
        <v>233</v>
      </c>
      <c r="M256" s="30"/>
      <c r="N256" s="30"/>
      <c r="O256" s="30">
        <v>232</v>
      </c>
      <c r="P256" s="30"/>
      <c r="Q256" s="31">
        <v>196</v>
      </c>
      <c r="R256" s="17" t="str">
        <f t="shared" si="10"/>
        <v>H08 1,0 km</v>
      </c>
      <c r="S256" s="17" t="str">
        <f t="shared" si="11"/>
        <v>Jakob Eklund</v>
      </c>
      <c r="T256" s="84"/>
      <c r="U256" s="35"/>
      <c r="V256" s="35"/>
      <c r="W256" s="35"/>
      <c r="X256" s="35"/>
    </row>
    <row r="257" spans="1:24" s="17" customFormat="1" ht="12" customHeight="1">
      <c r="A257" s="25" t="s">
        <v>182</v>
      </c>
      <c r="B257" s="26" t="s">
        <v>117</v>
      </c>
      <c r="C257" s="109" t="s">
        <v>944</v>
      </c>
      <c r="D257" s="109" t="s">
        <v>945</v>
      </c>
      <c r="E257" s="27" t="s">
        <v>130</v>
      </c>
      <c r="F257" s="28">
        <f t="shared" si="9"/>
        <v>7</v>
      </c>
      <c r="G257" s="83"/>
      <c r="H257" s="30"/>
      <c r="I257" s="30"/>
      <c r="J257" s="30">
        <v>226</v>
      </c>
      <c r="K257" s="30">
        <v>238</v>
      </c>
      <c r="L257" s="30">
        <v>261</v>
      </c>
      <c r="M257" s="30">
        <v>259</v>
      </c>
      <c r="N257" s="30">
        <v>240</v>
      </c>
      <c r="O257" s="30">
        <v>265</v>
      </c>
      <c r="P257" s="30">
        <v>206</v>
      </c>
      <c r="Q257" s="31"/>
      <c r="R257" s="17" t="str">
        <f t="shared" si="10"/>
        <v>H08 1,0 km</v>
      </c>
      <c r="S257" s="17" t="str">
        <f t="shared" si="11"/>
        <v>Juan Sanchez</v>
      </c>
      <c r="T257" s="84"/>
      <c r="U257" s="35"/>
      <c r="V257" s="35"/>
      <c r="W257" s="35"/>
      <c r="X257" s="35"/>
    </row>
    <row r="258" spans="1:24" s="17" customFormat="1" ht="12" customHeight="1">
      <c r="A258" s="25" t="s">
        <v>182</v>
      </c>
      <c r="B258" s="26" t="s">
        <v>118</v>
      </c>
      <c r="C258" s="109" t="s">
        <v>948</v>
      </c>
      <c r="D258" s="109" t="s">
        <v>949</v>
      </c>
      <c r="E258" s="27" t="s">
        <v>130</v>
      </c>
      <c r="F258" s="28">
        <f t="shared" ref="F258:F321" si="12">COUNT(G258:Q258)</f>
        <v>6</v>
      </c>
      <c r="G258" s="83"/>
      <c r="H258" s="30">
        <v>228</v>
      </c>
      <c r="I258" s="30">
        <v>228</v>
      </c>
      <c r="J258" s="30">
        <v>225</v>
      </c>
      <c r="K258" s="30"/>
      <c r="L258" s="30">
        <v>237</v>
      </c>
      <c r="M258" s="30">
        <v>217</v>
      </c>
      <c r="N258" s="30"/>
      <c r="O258" s="30">
        <v>239</v>
      </c>
      <c r="P258" s="30"/>
      <c r="Q258" s="31"/>
      <c r="R258" s="17" t="str">
        <f t="shared" ref="R258:R321" si="13">A258</f>
        <v>H08 1,0 km</v>
      </c>
      <c r="S258" s="17" t="str">
        <f t="shared" ref="S258:S321" si="14">B258</f>
        <v>Julius Hellberg</v>
      </c>
      <c r="T258" s="84"/>
      <c r="U258" s="35"/>
      <c r="V258" s="35"/>
      <c r="W258" s="35"/>
      <c r="X258" s="35"/>
    </row>
    <row r="259" spans="1:24" s="17" customFormat="1" ht="12" customHeight="1">
      <c r="A259" s="25" t="s">
        <v>182</v>
      </c>
      <c r="B259" s="26" t="s">
        <v>1221</v>
      </c>
      <c r="C259" s="109" t="s">
        <v>971</v>
      </c>
      <c r="D259" s="109" t="s">
        <v>1254</v>
      </c>
      <c r="E259" s="27">
        <v>10</v>
      </c>
      <c r="F259" s="28">
        <f t="shared" si="12"/>
        <v>5</v>
      </c>
      <c r="G259" s="83"/>
      <c r="H259" s="30"/>
      <c r="I259" s="30">
        <v>201</v>
      </c>
      <c r="J259" s="30"/>
      <c r="K259" s="30"/>
      <c r="L259" s="30"/>
      <c r="M259" s="30">
        <v>210</v>
      </c>
      <c r="N259" s="30">
        <v>226</v>
      </c>
      <c r="O259" s="30">
        <v>242</v>
      </c>
      <c r="P259" s="30"/>
      <c r="Q259" s="31">
        <v>166</v>
      </c>
      <c r="R259" s="17" t="str">
        <f t="shared" si="13"/>
        <v>H08 1,0 km</v>
      </c>
      <c r="S259" s="17" t="str">
        <f t="shared" si="14"/>
        <v>Liam Petnook</v>
      </c>
      <c r="T259" s="84"/>
      <c r="U259" s="35"/>
      <c r="V259" s="35"/>
      <c r="W259" s="35"/>
      <c r="X259" s="35"/>
    </row>
    <row r="260" spans="1:24" s="17" customFormat="1" ht="12" customHeight="1">
      <c r="A260" s="25" t="s">
        <v>182</v>
      </c>
      <c r="B260" s="35" t="s">
        <v>119</v>
      </c>
      <c r="C260" s="109" t="s">
        <v>979</v>
      </c>
      <c r="D260" s="109" t="s">
        <v>980</v>
      </c>
      <c r="E260" s="36" t="s">
        <v>130</v>
      </c>
      <c r="F260" s="28">
        <f t="shared" si="12"/>
        <v>0</v>
      </c>
      <c r="G260" s="83"/>
      <c r="H260" s="37"/>
      <c r="I260" s="37"/>
      <c r="J260" s="37"/>
      <c r="K260" s="37"/>
      <c r="L260" s="37"/>
      <c r="M260" s="37"/>
      <c r="N260" s="37"/>
      <c r="O260" s="37"/>
      <c r="P260" s="37"/>
      <c r="Q260" s="31"/>
      <c r="R260" s="17" t="str">
        <f t="shared" si="13"/>
        <v>H08 1,0 km</v>
      </c>
      <c r="S260" s="17" t="str">
        <f t="shared" si="14"/>
        <v>Linus Lillqvist</v>
      </c>
      <c r="T260" s="85"/>
      <c r="U260" s="35"/>
      <c r="V260" s="35"/>
      <c r="W260" s="35"/>
      <c r="X260" s="35"/>
    </row>
    <row r="261" spans="1:24" s="17" customFormat="1" ht="12" customHeight="1">
      <c r="A261" s="25" t="s">
        <v>182</v>
      </c>
      <c r="B261" s="26" t="s">
        <v>48</v>
      </c>
      <c r="C261" s="109" t="s">
        <v>1016</v>
      </c>
      <c r="D261" s="109" t="s">
        <v>884</v>
      </c>
      <c r="E261" s="27">
        <v>9</v>
      </c>
      <c r="F261" s="28">
        <f t="shared" si="12"/>
        <v>6</v>
      </c>
      <c r="G261" s="83">
        <v>216</v>
      </c>
      <c r="H261" s="30">
        <v>203</v>
      </c>
      <c r="I261" s="30">
        <v>214</v>
      </c>
      <c r="J261" s="30"/>
      <c r="K261" s="30">
        <v>209</v>
      </c>
      <c r="L261" s="30">
        <v>214</v>
      </c>
      <c r="M261" s="30"/>
      <c r="N261" s="30">
        <v>201</v>
      </c>
      <c r="O261" s="30"/>
      <c r="P261" s="30"/>
      <c r="Q261" s="31"/>
      <c r="R261" s="17" t="str">
        <f t="shared" si="13"/>
        <v>H08 1,0 km</v>
      </c>
      <c r="S261" s="17" t="str">
        <f t="shared" si="14"/>
        <v>Melker Falk Johansson</v>
      </c>
      <c r="T261" s="84"/>
      <c r="U261" s="35"/>
      <c r="V261" s="35"/>
      <c r="W261" s="35"/>
      <c r="X261" s="35"/>
    </row>
    <row r="262" spans="1:24" s="17" customFormat="1" ht="12" customHeight="1">
      <c r="A262" s="25" t="s">
        <v>182</v>
      </c>
      <c r="B262" s="26" t="s">
        <v>120</v>
      </c>
      <c r="C262" s="109" t="s">
        <v>1031</v>
      </c>
      <c r="D262" s="109" t="s">
        <v>715</v>
      </c>
      <c r="E262" s="27" t="s">
        <v>131</v>
      </c>
      <c r="F262" s="28">
        <f t="shared" si="12"/>
        <v>0</v>
      </c>
      <c r="G262" s="83"/>
      <c r="H262" s="30"/>
      <c r="I262" s="30"/>
      <c r="J262" s="30"/>
      <c r="K262" s="30"/>
      <c r="L262" s="30"/>
      <c r="M262" s="30"/>
      <c r="N262" s="30"/>
      <c r="O262" s="30"/>
      <c r="P262" s="30"/>
      <c r="Q262" s="31"/>
      <c r="R262" s="17" t="str">
        <f t="shared" si="13"/>
        <v>H08 1,0 km</v>
      </c>
      <c r="S262" s="17" t="str">
        <f t="shared" si="14"/>
        <v>Nils Bransell</v>
      </c>
      <c r="T262" s="84"/>
      <c r="U262" s="35"/>
      <c r="V262" s="35"/>
      <c r="W262" s="35"/>
      <c r="X262" s="35"/>
    </row>
    <row r="263" spans="1:24" s="17" customFormat="1" ht="12" customHeight="1">
      <c r="A263" s="25" t="s">
        <v>182</v>
      </c>
      <c r="B263" s="26" t="s">
        <v>600</v>
      </c>
      <c r="C263" s="109" t="s">
        <v>1041</v>
      </c>
      <c r="D263" s="109" t="s">
        <v>1042</v>
      </c>
      <c r="E263" s="27">
        <v>8</v>
      </c>
      <c r="F263" s="28">
        <f t="shared" si="12"/>
        <v>1</v>
      </c>
      <c r="G263" s="83">
        <v>273</v>
      </c>
      <c r="H263" s="30"/>
      <c r="I263" s="30"/>
      <c r="J263" s="30"/>
      <c r="K263" s="30"/>
      <c r="L263" s="30"/>
      <c r="M263" s="30"/>
      <c r="N263" s="30"/>
      <c r="O263" s="30"/>
      <c r="P263" s="30"/>
      <c r="Q263" s="31"/>
      <c r="R263" s="17" t="str">
        <f t="shared" si="13"/>
        <v>H08 1,0 km</v>
      </c>
      <c r="S263" s="17" t="str">
        <f t="shared" si="14"/>
        <v>Oliver Asp</v>
      </c>
      <c r="T263" s="84"/>
      <c r="U263" s="35"/>
      <c r="V263" s="35"/>
      <c r="W263" s="35"/>
      <c r="X263" s="35"/>
    </row>
    <row r="264" spans="1:24" s="17" customFormat="1" ht="12" customHeight="1">
      <c r="A264" s="25" t="s">
        <v>182</v>
      </c>
      <c r="B264" s="26" t="s">
        <v>121</v>
      </c>
      <c r="C264" s="109" t="s">
        <v>1041</v>
      </c>
      <c r="D264" s="109" t="s">
        <v>1043</v>
      </c>
      <c r="E264" s="27" t="s">
        <v>131</v>
      </c>
      <c r="F264" s="28">
        <f t="shared" si="12"/>
        <v>0</v>
      </c>
      <c r="G264" s="83"/>
      <c r="H264" s="30"/>
      <c r="I264" s="30"/>
      <c r="J264" s="30"/>
      <c r="K264" s="30"/>
      <c r="L264" s="30"/>
      <c r="M264" s="30"/>
      <c r="N264" s="30"/>
      <c r="O264" s="30"/>
      <c r="P264" s="30"/>
      <c r="Q264" s="31"/>
      <c r="R264" s="17" t="str">
        <f t="shared" si="13"/>
        <v>H08 1,0 km</v>
      </c>
      <c r="S264" s="17" t="str">
        <f t="shared" si="14"/>
        <v>Oliver Pålsson</v>
      </c>
      <c r="T264" s="84"/>
      <c r="U264" s="35"/>
      <c r="V264" s="35"/>
      <c r="W264" s="35"/>
      <c r="X264" s="35"/>
    </row>
    <row r="265" spans="1:24" s="17" customFormat="1" ht="12" customHeight="1">
      <c r="A265" s="25" t="s">
        <v>182</v>
      </c>
      <c r="B265" s="26" t="s">
        <v>122</v>
      </c>
      <c r="C265" s="109" t="s">
        <v>1050</v>
      </c>
      <c r="D265" s="109" t="s">
        <v>916</v>
      </c>
      <c r="E265" s="27" t="s">
        <v>131</v>
      </c>
      <c r="F265" s="28">
        <f t="shared" si="12"/>
        <v>0</v>
      </c>
      <c r="G265" s="83"/>
      <c r="H265" s="30"/>
      <c r="I265" s="30"/>
      <c r="J265" s="30"/>
      <c r="K265" s="30"/>
      <c r="L265" s="30"/>
      <c r="M265" s="30"/>
      <c r="N265" s="30"/>
      <c r="O265" s="30"/>
      <c r="P265" s="30"/>
      <c r="Q265" s="31"/>
      <c r="R265" s="17" t="str">
        <f t="shared" si="13"/>
        <v>H08 1,0 km</v>
      </c>
      <c r="S265" s="17" t="str">
        <f t="shared" si="14"/>
        <v>Per Wedman</v>
      </c>
      <c r="T265" s="84"/>
      <c r="U265" s="35"/>
      <c r="V265" s="35"/>
      <c r="W265" s="35"/>
      <c r="X265" s="35"/>
    </row>
    <row r="266" spans="1:24" s="17" customFormat="1" ht="12" customHeight="1">
      <c r="A266" s="25" t="s">
        <v>182</v>
      </c>
      <c r="B266" s="26" t="s">
        <v>123</v>
      </c>
      <c r="C266" s="109" t="s">
        <v>1069</v>
      </c>
      <c r="D266" s="109" t="s">
        <v>728</v>
      </c>
      <c r="E266" s="27" t="s">
        <v>131</v>
      </c>
      <c r="F266" s="28">
        <f t="shared" si="12"/>
        <v>0</v>
      </c>
      <c r="G266" s="83"/>
      <c r="H266" s="30"/>
      <c r="I266" s="30"/>
      <c r="J266" s="30"/>
      <c r="K266" s="30"/>
      <c r="L266" s="30"/>
      <c r="M266" s="30"/>
      <c r="N266" s="30"/>
      <c r="O266" s="30"/>
      <c r="P266" s="30"/>
      <c r="Q266" s="31"/>
      <c r="R266" s="17" t="str">
        <f t="shared" si="13"/>
        <v>H08 1,0 km</v>
      </c>
      <c r="S266" s="17" t="str">
        <f t="shared" si="14"/>
        <v>Sam Gällström</v>
      </c>
      <c r="T266" s="84"/>
      <c r="U266" s="35"/>
      <c r="V266" s="35"/>
      <c r="W266" s="35"/>
      <c r="X266" s="35"/>
    </row>
    <row r="267" spans="1:24" s="17" customFormat="1" ht="12" customHeight="1">
      <c r="A267" s="25" t="s">
        <v>182</v>
      </c>
      <c r="B267" s="26" t="s">
        <v>1255</v>
      </c>
      <c r="C267" s="109" t="s">
        <v>1070</v>
      </c>
      <c r="D267" s="109" t="s">
        <v>760</v>
      </c>
      <c r="E267" s="27">
        <v>7</v>
      </c>
      <c r="F267" s="28">
        <f t="shared" si="12"/>
        <v>6</v>
      </c>
      <c r="G267" s="83"/>
      <c r="H267" s="30"/>
      <c r="I267" s="30"/>
      <c r="J267" s="30">
        <v>248</v>
      </c>
      <c r="K267" s="30">
        <v>247</v>
      </c>
      <c r="L267" s="30">
        <v>266</v>
      </c>
      <c r="M267" s="30">
        <v>218</v>
      </c>
      <c r="N267" s="30"/>
      <c r="O267" s="30">
        <v>238</v>
      </c>
      <c r="P267" s="30"/>
      <c r="Q267" s="31">
        <v>193</v>
      </c>
      <c r="R267" s="17" t="str">
        <f t="shared" si="13"/>
        <v>H08 1,0 km</v>
      </c>
      <c r="S267" s="17" t="str">
        <f t="shared" si="14"/>
        <v>Samuel Larsson</v>
      </c>
      <c r="T267" s="84"/>
      <c r="U267" s="35"/>
      <c r="V267" s="35"/>
      <c r="W267" s="35"/>
      <c r="X267" s="35"/>
    </row>
    <row r="268" spans="1:24" s="17" customFormat="1" ht="12" customHeight="1">
      <c r="A268" s="25" t="s">
        <v>182</v>
      </c>
      <c r="B268" s="26" t="s">
        <v>1255</v>
      </c>
      <c r="C268" s="109" t="s">
        <v>1070</v>
      </c>
      <c r="D268" s="109" t="s">
        <v>760</v>
      </c>
      <c r="E268" s="115" t="s">
        <v>130</v>
      </c>
      <c r="F268" s="28">
        <f t="shared" si="12"/>
        <v>1</v>
      </c>
      <c r="G268" s="83"/>
      <c r="H268" s="30"/>
      <c r="I268" s="30">
        <v>229</v>
      </c>
      <c r="J268" s="30"/>
      <c r="K268" s="30"/>
      <c r="L268" s="30"/>
      <c r="M268" s="30"/>
      <c r="N268" s="30"/>
      <c r="O268" s="30"/>
      <c r="P268" s="30"/>
      <c r="Q268" s="31"/>
      <c r="R268" s="17" t="str">
        <f t="shared" si="13"/>
        <v>H08 1,0 km</v>
      </c>
      <c r="S268" s="17" t="str">
        <f t="shared" si="14"/>
        <v>Samuel Larsson</v>
      </c>
      <c r="T268" s="84"/>
      <c r="U268" s="35"/>
      <c r="V268" s="35"/>
      <c r="W268" s="35"/>
      <c r="X268" s="35"/>
    </row>
    <row r="269" spans="1:24" s="17" customFormat="1" ht="12" customHeight="1">
      <c r="A269" s="25" t="s">
        <v>182</v>
      </c>
      <c r="B269" s="26" t="s">
        <v>124</v>
      </c>
      <c r="C269" s="109" t="s">
        <v>1074</v>
      </c>
      <c r="D269" s="109" t="s">
        <v>943</v>
      </c>
      <c r="E269" s="27" t="s">
        <v>131</v>
      </c>
      <c r="F269" s="28">
        <f t="shared" si="12"/>
        <v>0</v>
      </c>
      <c r="G269" s="83"/>
      <c r="H269" s="30"/>
      <c r="I269" s="30"/>
      <c r="J269" s="30"/>
      <c r="K269" s="30"/>
      <c r="L269" s="30"/>
      <c r="M269" s="30"/>
      <c r="N269" s="30"/>
      <c r="O269" s="30"/>
      <c r="P269" s="30"/>
      <c r="Q269" s="31"/>
      <c r="R269" s="17" t="str">
        <f t="shared" si="13"/>
        <v>H08 1,0 km</v>
      </c>
      <c r="S269" s="17" t="str">
        <f t="shared" si="14"/>
        <v>Simon Karlström</v>
      </c>
      <c r="T269" s="84"/>
      <c r="U269" s="35"/>
      <c r="V269" s="35"/>
      <c r="W269" s="35"/>
      <c r="X269" s="35"/>
    </row>
    <row r="270" spans="1:24" s="17" customFormat="1" ht="12" customHeight="1">
      <c r="A270" s="25" t="s">
        <v>182</v>
      </c>
      <c r="B270" s="26" t="s">
        <v>125</v>
      </c>
      <c r="C270" s="109" t="s">
        <v>1074</v>
      </c>
      <c r="D270" s="109" t="s">
        <v>1075</v>
      </c>
      <c r="E270" s="27" t="s">
        <v>131</v>
      </c>
      <c r="F270" s="28">
        <f t="shared" si="12"/>
        <v>6</v>
      </c>
      <c r="G270" s="83">
        <v>266</v>
      </c>
      <c r="H270" s="30">
        <v>265</v>
      </c>
      <c r="I270" s="30">
        <v>220</v>
      </c>
      <c r="J270" s="30"/>
      <c r="K270" s="30"/>
      <c r="L270" s="30">
        <v>240</v>
      </c>
      <c r="M270" s="30">
        <v>203</v>
      </c>
      <c r="N270" s="30"/>
      <c r="O270" s="30">
        <v>226</v>
      </c>
      <c r="P270" s="30"/>
      <c r="Q270" s="31"/>
      <c r="R270" s="17" t="str">
        <f t="shared" si="13"/>
        <v>H08 1,0 km</v>
      </c>
      <c r="S270" s="17" t="str">
        <f t="shared" si="14"/>
        <v>Simon Nyberg</v>
      </c>
      <c r="T270" s="84"/>
      <c r="U270" s="35"/>
      <c r="V270" s="35"/>
      <c r="W270" s="35"/>
      <c r="X270" s="35"/>
    </row>
    <row r="271" spans="1:24" s="17" customFormat="1" ht="12" customHeight="1">
      <c r="A271" s="25" t="s">
        <v>182</v>
      </c>
      <c r="B271" s="26" t="s">
        <v>126</v>
      </c>
      <c r="C271" s="109" t="s">
        <v>1074</v>
      </c>
      <c r="D271" s="109" t="s">
        <v>1076</v>
      </c>
      <c r="E271" s="27" t="s">
        <v>130</v>
      </c>
      <c r="F271" s="28">
        <f t="shared" si="12"/>
        <v>7</v>
      </c>
      <c r="G271" s="83"/>
      <c r="H271" s="30">
        <v>227</v>
      </c>
      <c r="I271" s="30">
        <v>264</v>
      </c>
      <c r="J271" s="30">
        <v>269</v>
      </c>
      <c r="K271" s="30"/>
      <c r="L271" s="30"/>
      <c r="M271" s="30">
        <v>241</v>
      </c>
      <c r="N271" s="30">
        <v>213</v>
      </c>
      <c r="O271" s="30">
        <v>237</v>
      </c>
      <c r="P271" s="30">
        <v>203</v>
      </c>
      <c r="Q271" s="31"/>
      <c r="R271" s="17" t="str">
        <f t="shared" si="13"/>
        <v>H08 1,0 km</v>
      </c>
      <c r="S271" s="17" t="str">
        <f t="shared" si="14"/>
        <v>Simon Ungsgård</v>
      </c>
      <c r="T271" s="84"/>
      <c r="U271" s="35"/>
      <c r="V271" s="35"/>
      <c r="W271" s="35"/>
      <c r="X271" s="35"/>
    </row>
    <row r="272" spans="1:24" s="17" customFormat="1" ht="12" customHeight="1">
      <c r="A272" s="25" t="s">
        <v>182</v>
      </c>
      <c r="B272" s="26" t="s">
        <v>1215</v>
      </c>
      <c r="C272" s="109" t="s">
        <v>1216</v>
      </c>
      <c r="D272" s="109" t="s">
        <v>1203</v>
      </c>
      <c r="E272" s="27">
        <v>9</v>
      </c>
      <c r="F272" s="28">
        <f t="shared" si="12"/>
        <v>1</v>
      </c>
      <c r="G272" s="83"/>
      <c r="H272" s="30">
        <v>280</v>
      </c>
      <c r="I272" s="30"/>
      <c r="J272" s="30"/>
      <c r="K272" s="30"/>
      <c r="L272" s="30"/>
      <c r="M272" s="30"/>
      <c r="N272" s="30"/>
      <c r="O272" s="30"/>
      <c r="P272" s="30"/>
      <c r="Q272" s="31"/>
      <c r="R272" s="17" t="str">
        <f t="shared" si="13"/>
        <v>H08 1,0 km</v>
      </c>
      <c r="S272" s="17" t="str">
        <f t="shared" si="14"/>
        <v>Tore Sjögren</v>
      </c>
      <c r="T272" s="84"/>
      <c r="U272" s="35"/>
      <c r="V272" s="35"/>
      <c r="W272" s="35"/>
      <c r="X272" s="35"/>
    </row>
    <row r="273" spans="1:24" s="17" customFormat="1" ht="12" customHeight="1">
      <c r="A273" s="25" t="s">
        <v>182</v>
      </c>
      <c r="B273" s="26" t="s">
        <v>127</v>
      </c>
      <c r="C273" s="109" t="s">
        <v>1115</v>
      </c>
      <c r="D273" s="109" t="s">
        <v>742</v>
      </c>
      <c r="E273" s="27" t="s">
        <v>100</v>
      </c>
      <c r="F273" s="28">
        <f t="shared" si="12"/>
        <v>0</v>
      </c>
      <c r="G273" s="83"/>
      <c r="H273" s="30"/>
      <c r="I273" s="30"/>
      <c r="J273" s="30"/>
      <c r="K273" s="30"/>
      <c r="L273" s="30"/>
      <c r="M273" s="30"/>
      <c r="N273" s="30"/>
      <c r="O273" s="30"/>
      <c r="P273" s="30"/>
      <c r="Q273" s="31"/>
      <c r="R273" s="17" t="str">
        <f t="shared" si="13"/>
        <v>H08 1,0 km</v>
      </c>
      <c r="S273" s="17" t="str">
        <f t="shared" si="14"/>
        <v>Viktor Jansson</v>
      </c>
      <c r="T273" s="84"/>
      <c r="U273" s="35"/>
      <c r="V273" s="35"/>
      <c r="W273" s="35"/>
      <c r="X273" s="35"/>
    </row>
    <row r="274" spans="1:24" s="17" customFormat="1" ht="12" customHeight="1">
      <c r="A274" s="25" t="s">
        <v>182</v>
      </c>
      <c r="B274" s="26" t="s">
        <v>129</v>
      </c>
      <c r="C274" s="109" t="s">
        <v>1125</v>
      </c>
      <c r="D274" s="109" t="s">
        <v>1126</v>
      </c>
      <c r="E274" s="27" t="s">
        <v>130</v>
      </c>
      <c r="F274" s="28">
        <f t="shared" si="12"/>
        <v>0</v>
      </c>
      <c r="G274" s="83"/>
      <c r="H274" s="30"/>
      <c r="I274" s="30"/>
      <c r="J274" s="30"/>
      <c r="K274" s="30"/>
      <c r="L274" s="30"/>
      <c r="M274" s="30"/>
      <c r="N274" s="30"/>
      <c r="O274" s="30"/>
      <c r="P274" s="30"/>
      <c r="Q274" s="31"/>
      <c r="R274" s="17" t="str">
        <f t="shared" si="13"/>
        <v>H08 1,0 km</v>
      </c>
      <c r="S274" s="17" t="str">
        <f t="shared" si="14"/>
        <v>Vincent Risberg</v>
      </c>
      <c r="T274" s="84"/>
      <c r="U274" s="35"/>
      <c r="V274" s="35"/>
      <c r="W274" s="35"/>
      <c r="X274" s="35"/>
    </row>
    <row r="275" spans="1:24" s="17" customFormat="1" ht="12" customHeight="1">
      <c r="A275" s="25" t="s">
        <v>200</v>
      </c>
      <c r="B275" s="26" t="s">
        <v>211</v>
      </c>
      <c r="C275" s="109" t="s">
        <v>700</v>
      </c>
      <c r="D275" s="109" t="s">
        <v>702</v>
      </c>
      <c r="E275" s="27" t="s">
        <v>307</v>
      </c>
      <c r="F275" s="28">
        <f t="shared" si="12"/>
        <v>7</v>
      </c>
      <c r="G275" s="83">
        <v>272</v>
      </c>
      <c r="H275" s="30">
        <v>250</v>
      </c>
      <c r="I275" s="30"/>
      <c r="J275" s="30">
        <v>281</v>
      </c>
      <c r="K275" s="30"/>
      <c r="L275" s="30">
        <v>242</v>
      </c>
      <c r="M275" s="30">
        <v>240</v>
      </c>
      <c r="N275" s="30"/>
      <c r="O275" s="30">
        <v>251</v>
      </c>
      <c r="P275" s="30">
        <v>207</v>
      </c>
      <c r="Q275" s="31"/>
      <c r="R275" s="17" t="str">
        <f t="shared" si="13"/>
        <v xml:space="preserve">H10 1,5 km </v>
      </c>
      <c r="S275" s="17" t="str">
        <f t="shared" si="14"/>
        <v>Adam Miram</v>
      </c>
      <c r="T275" s="84"/>
      <c r="U275" s="35"/>
      <c r="V275" s="35"/>
      <c r="W275" s="35"/>
      <c r="X275" s="35"/>
    </row>
    <row r="276" spans="1:24" s="17" customFormat="1" ht="12" customHeight="1">
      <c r="A276" s="25" t="s">
        <v>200</v>
      </c>
      <c r="B276" s="26" t="s">
        <v>212</v>
      </c>
      <c r="C276" s="109" t="s">
        <v>704</v>
      </c>
      <c r="D276" s="109" t="s">
        <v>705</v>
      </c>
      <c r="E276" s="27" t="s">
        <v>307</v>
      </c>
      <c r="F276" s="28">
        <f t="shared" si="12"/>
        <v>7</v>
      </c>
      <c r="G276" s="83">
        <v>251</v>
      </c>
      <c r="H276" s="30"/>
      <c r="I276" s="30"/>
      <c r="J276" s="30">
        <v>232</v>
      </c>
      <c r="K276" s="30">
        <v>215</v>
      </c>
      <c r="L276" s="30">
        <v>239</v>
      </c>
      <c r="M276" s="30">
        <v>253</v>
      </c>
      <c r="N276" s="30">
        <v>243</v>
      </c>
      <c r="O276" s="30"/>
      <c r="P276" s="30">
        <v>252</v>
      </c>
      <c r="Q276" s="31"/>
      <c r="R276" s="17" t="str">
        <f t="shared" si="13"/>
        <v xml:space="preserve">H10 1,5 km </v>
      </c>
      <c r="S276" s="17" t="str">
        <f t="shared" si="14"/>
        <v>Albin Andersson</v>
      </c>
      <c r="T276" s="84"/>
      <c r="U276" s="35"/>
      <c r="V276" s="35"/>
      <c r="W276" s="35"/>
      <c r="X276" s="35"/>
    </row>
    <row r="277" spans="1:24" s="17" customFormat="1" ht="12" customHeight="1">
      <c r="A277" s="25" t="s">
        <v>200</v>
      </c>
      <c r="B277" s="26" t="s">
        <v>243</v>
      </c>
      <c r="C277" s="109" t="s">
        <v>704</v>
      </c>
      <c r="D277" s="109" t="s">
        <v>707</v>
      </c>
      <c r="E277" s="27" t="s">
        <v>307</v>
      </c>
      <c r="F277" s="28">
        <f t="shared" si="12"/>
        <v>0</v>
      </c>
      <c r="G277" s="83"/>
      <c r="H277" s="30"/>
      <c r="I277" s="30"/>
      <c r="J277" s="30"/>
      <c r="K277" s="30"/>
      <c r="L277" s="30"/>
      <c r="M277" s="30"/>
      <c r="N277" s="30"/>
      <c r="O277" s="30"/>
      <c r="P277" s="30"/>
      <c r="Q277" s="31"/>
      <c r="R277" s="17" t="str">
        <f t="shared" si="13"/>
        <v xml:space="preserve">H10 1,5 km </v>
      </c>
      <c r="S277" s="17" t="str">
        <f t="shared" si="14"/>
        <v>Albin Fahlen</v>
      </c>
      <c r="T277" s="84"/>
      <c r="U277" s="35"/>
      <c r="V277" s="35"/>
      <c r="W277" s="35"/>
      <c r="X277" s="35"/>
    </row>
    <row r="278" spans="1:24" s="17" customFormat="1" ht="12" customHeight="1">
      <c r="A278" s="25" t="s">
        <v>200</v>
      </c>
      <c r="B278" s="26" t="s">
        <v>244</v>
      </c>
      <c r="C278" s="109" t="s">
        <v>710</v>
      </c>
      <c r="D278" s="109" t="s">
        <v>712</v>
      </c>
      <c r="E278" s="27" t="s">
        <v>306</v>
      </c>
      <c r="F278" s="28">
        <f t="shared" si="12"/>
        <v>0</v>
      </c>
      <c r="G278" s="83"/>
      <c r="H278" s="30"/>
      <c r="I278" s="30"/>
      <c r="J278" s="30"/>
      <c r="K278" s="30"/>
      <c r="L278" s="30"/>
      <c r="M278" s="30"/>
      <c r="N278" s="30"/>
      <c r="O278" s="30"/>
      <c r="P278" s="30"/>
      <c r="Q278" s="31"/>
      <c r="R278" s="17" t="str">
        <f t="shared" si="13"/>
        <v xml:space="preserve">H10 1,5 km </v>
      </c>
      <c r="S278" s="17" t="str">
        <f t="shared" si="14"/>
        <v>Alexander Hellman</v>
      </c>
      <c r="T278" s="84"/>
      <c r="U278" s="35"/>
      <c r="V278" s="35"/>
      <c r="W278" s="35"/>
      <c r="X278" s="35"/>
    </row>
    <row r="279" spans="1:24" s="17" customFormat="1" ht="12" customHeight="1">
      <c r="A279" s="25" t="s">
        <v>200</v>
      </c>
      <c r="B279" s="26" t="s">
        <v>245</v>
      </c>
      <c r="C279" s="109" t="s">
        <v>710</v>
      </c>
      <c r="D279" s="109" t="s">
        <v>701</v>
      </c>
      <c r="E279" s="27" t="s">
        <v>307</v>
      </c>
      <c r="F279" s="28">
        <f t="shared" si="12"/>
        <v>0</v>
      </c>
      <c r="G279" s="83"/>
      <c r="H279" s="30"/>
      <c r="I279" s="30"/>
      <c r="J279" s="30"/>
      <c r="K279" s="30"/>
      <c r="L279" s="30"/>
      <c r="M279" s="30"/>
      <c r="N279" s="30"/>
      <c r="O279" s="30"/>
      <c r="P279" s="30"/>
      <c r="Q279" s="31"/>
      <c r="R279" s="17" t="str">
        <f t="shared" si="13"/>
        <v xml:space="preserve">H10 1,5 km </v>
      </c>
      <c r="S279" s="17" t="str">
        <f t="shared" si="14"/>
        <v>Alexander Karlsson</v>
      </c>
      <c r="T279" s="84"/>
      <c r="U279" s="35"/>
      <c r="V279" s="35"/>
      <c r="W279" s="35"/>
      <c r="X279" s="35"/>
    </row>
    <row r="280" spans="1:24" s="17" customFormat="1" ht="12" customHeight="1">
      <c r="A280" s="25" t="s">
        <v>200</v>
      </c>
      <c r="B280" s="26" t="s">
        <v>246</v>
      </c>
      <c r="C280" s="109" t="s">
        <v>714</v>
      </c>
      <c r="D280" s="109" t="s">
        <v>715</v>
      </c>
      <c r="E280" s="27" t="s">
        <v>307</v>
      </c>
      <c r="F280" s="28">
        <f t="shared" si="12"/>
        <v>0</v>
      </c>
      <c r="G280" s="83"/>
      <c r="H280" s="30"/>
      <c r="I280" s="30"/>
      <c r="J280" s="30"/>
      <c r="K280" s="30"/>
      <c r="L280" s="30"/>
      <c r="M280" s="30"/>
      <c r="N280" s="30"/>
      <c r="O280" s="30"/>
      <c r="P280" s="30"/>
      <c r="Q280" s="31"/>
      <c r="R280" s="17" t="str">
        <f t="shared" si="13"/>
        <v xml:space="preserve">H10 1,5 km </v>
      </c>
      <c r="S280" s="17" t="str">
        <f t="shared" si="14"/>
        <v>Alfred Bransell</v>
      </c>
      <c r="T280" s="84"/>
      <c r="U280" s="35"/>
      <c r="V280" s="35"/>
      <c r="W280" s="35"/>
      <c r="X280" s="143"/>
    </row>
    <row r="281" spans="1:24" s="17" customFormat="1" ht="12" customHeight="1">
      <c r="A281" s="25" t="s">
        <v>200</v>
      </c>
      <c r="B281" s="26" t="s">
        <v>247</v>
      </c>
      <c r="C281" s="109" t="s">
        <v>714</v>
      </c>
      <c r="D281" s="109" t="s">
        <v>716</v>
      </c>
      <c r="E281" s="27" t="s">
        <v>307</v>
      </c>
      <c r="F281" s="28">
        <f t="shared" si="12"/>
        <v>0</v>
      </c>
      <c r="G281" s="83"/>
      <c r="H281" s="30"/>
      <c r="I281" s="30"/>
      <c r="J281" s="30"/>
      <c r="K281" s="30"/>
      <c r="L281" s="30"/>
      <c r="M281" s="30"/>
      <c r="N281" s="30"/>
      <c r="O281" s="30"/>
      <c r="P281" s="30"/>
      <c r="Q281" s="31"/>
      <c r="R281" s="17" t="str">
        <f t="shared" si="13"/>
        <v xml:space="preserve">H10 1,5 km </v>
      </c>
      <c r="S281" s="17" t="str">
        <f t="shared" si="14"/>
        <v>Alfred Bratt</v>
      </c>
      <c r="T281" s="84"/>
      <c r="U281" s="35"/>
      <c r="V281" s="35"/>
      <c r="W281" s="35"/>
      <c r="X281" s="35"/>
    </row>
    <row r="282" spans="1:24" s="17" customFormat="1" ht="12" customHeight="1">
      <c r="A282" s="25" t="s">
        <v>200</v>
      </c>
      <c r="B282" s="26" t="s">
        <v>248</v>
      </c>
      <c r="C282" s="109" t="s">
        <v>726</v>
      </c>
      <c r="D282" s="109" t="s">
        <v>728</v>
      </c>
      <c r="E282" s="27" t="s">
        <v>307</v>
      </c>
      <c r="F282" s="28">
        <f t="shared" si="12"/>
        <v>1</v>
      </c>
      <c r="G282" s="83">
        <v>288</v>
      </c>
      <c r="H282" s="30"/>
      <c r="I282" s="30"/>
      <c r="J282" s="30"/>
      <c r="K282" s="30"/>
      <c r="L282" s="30"/>
      <c r="M282" s="30"/>
      <c r="N282" s="30"/>
      <c r="O282" s="30"/>
      <c r="P282" s="30"/>
      <c r="Q282" s="31"/>
      <c r="R282" s="17" t="str">
        <f t="shared" si="13"/>
        <v xml:space="preserve">H10 1,5 km </v>
      </c>
      <c r="S282" s="17" t="str">
        <f t="shared" si="14"/>
        <v>Alvin Gällström</v>
      </c>
      <c r="T282" s="84"/>
      <c r="U282" s="35"/>
      <c r="V282" s="35"/>
      <c r="W282" s="35"/>
      <c r="X282" s="35"/>
    </row>
    <row r="283" spans="1:24" s="17" customFormat="1" ht="12" customHeight="1">
      <c r="A283" s="25" t="s">
        <v>200</v>
      </c>
      <c r="B283" s="26" t="s">
        <v>249</v>
      </c>
      <c r="C283" s="109" t="s">
        <v>735</v>
      </c>
      <c r="D283" s="109" t="s">
        <v>736</v>
      </c>
      <c r="E283" s="27" t="s">
        <v>306</v>
      </c>
      <c r="F283" s="28">
        <f t="shared" si="12"/>
        <v>0</v>
      </c>
      <c r="G283" s="83"/>
      <c r="H283" s="30"/>
      <c r="I283" s="30"/>
      <c r="J283" s="30"/>
      <c r="K283" s="30"/>
      <c r="L283" s="30"/>
      <c r="M283" s="30"/>
      <c r="N283" s="30"/>
      <c r="O283" s="30"/>
      <c r="P283" s="30"/>
      <c r="Q283" s="31"/>
      <c r="R283" s="17" t="str">
        <f t="shared" si="13"/>
        <v xml:space="preserve">H10 1,5 km </v>
      </c>
      <c r="S283" s="17" t="str">
        <f t="shared" si="14"/>
        <v>André Östman</v>
      </c>
      <c r="T283" s="84"/>
      <c r="U283" s="35"/>
      <c r="V283" s="35"/>
      <c r="W283" s="35"/>
      <c r="X283" s="35"/>
    </row>
    <row r="284" spans="1:24" s="17" customFormat="1" ht="12" customHeight="1">
      <c r="A284" s="25" t="s">
        <v>200</v>
      </c>
      <c r="B284" s="26" t="s">
        <v>105</v>
      </c>
      <c r="C284" s="109" t="s">
        <v>751</v>
      </c>
      <c r="D284" s="109" t="s">
        <v>753</v>
      </c>
      <c r="E284" s="27" t="s">
        <v>306</v>
      </c>
      <c r="F284" s="28">
        <f t="shared" si="12"/>
        <v>0</v>
      </c>
      <c r="G284" s="83"/>
      <c r="H284" s="30"/>
      <c r="I284" s="30"/>
      <c r="J284" s="30"/>
      <c r="K284" s="30"/>
      <c r="L284" s="30"/>
      <c r="M284" s="30"/>
      <c r="N284" s="30"/>
      <c r="O284" s="30"/>
      <c r="P284" s="30"/>
      <c r="Q284" s="31"/>
      <c r="R284" s="17" t="str">
        <f t="shared" si="13"/>
        <v xml:space="preserve">H10 1,5 km </v>
      </c>
      <c r="S284" s="17" t="str">
        <f t="shared" si="14"/>
        <v>Anton Löfgren</v>
      </c>
      <c r="T284" s="84"/>
      <c r="U284" s="35"/>
      <c r="V284" s="35"/>
      <c r="W284" s="35"/>
      <c r="X284" s="35"/>
    </row>
    <row r="285" spans="1:24" s="17" customFormat="1" ht="12" customHeight="1">
      <c r="A285" s="25" t="s">
        <v>200</v>
      </c>
      <c r="B285" s="26" t="s">
        <v>250</v>
      </c>
      <c r="C285" s="109" t="s">
        <v>758</v>
      </c>
      <c r="D285" s="109" t="s">
        <v>759</v>
      </c>
      <c r="E285" s="27" t="s">
        <v>307</v>
      </c>
      <c r="F285" s="28">
        <f t="shared" si="12"/>
        <v>7</v>
      </c>
      <c r="G285" s="83"/>
      <c r="H285" s="30">
        <v>269</v>
      </c>
      <c r="I285" s="30"/>
      <c r="J285" s="30">
        <v>279</v>
      </c>
      <c r="K285" s="30"/>
      <c r="L285" s="30">
        <v>251</v>
      </c>
      <c r="M285" s="30">
        <v>250</v>
      </c>
      <c r="N285" s="30"/>
      <c r="O285" s="30">
        <v>266</v>
      </c>
      <c r="P285" s="30">
        <v>254</v>
      </c>
      <c r="Q285" s="31">
        <v>197</v>
      </c>
      <c r="R285" s="17" t="str">
        <f t="shared" si="13"/>
        <v xml:space="preserve">H10 1,5 km </v>
      </c>
      <c r="S285" s="17" t="str">
        <f t="shared" si="14"/>
        <v>Axel Jacobsson</v>
      </c>
      <c r="T285" s="84"/>
      <c r="U285" s="35"/>
      <c r="V285" s="35"/>
      <c r="W285" s="35"/>
      <c r="X285" s="35"/>
    </row>
    <row r="286" spans="1:24" s="17" customFormat="1" ht="12" customHeight="1">
      <c r="A286" s="25" t="s">
        <v>200</v>
      </c>
      <c r="B286" s="26" t="s">
        <v>209</v>
      </c>
      <c r="C286" s="109" t="s">
        <v>758</v>
      </c>
      <c r="D286" s="109" t="s">
        <v>686</v>
      </c>
      <c r="E286" s="27" t="s">
        <v>307</v>
      </c>
      <c r="F286" s="28">
        <f t="shared" si="12"/>
        <v>7</v>
      </c>
      <c r="G286" s="83">
        <v>227</v>
      </c>
      <c r="H286" s="30">
        <v>210</v>
      </c>
      <c r="I286" s="30">
        <v>212</v>
      </c>
      <c r="J286" s="30">
        <v>223</v>
      </c>
      <c r="K286" s="30">
        <v>208</v>
      </c>
      <c r="L286" s="30">
        <v>216</v>
      </c>
      <c r="M286" s="30">
        <v>226</v>
      </c>
      <c r="N286" s="30"/>
      <c r="O286" s="30"/>
      <c r="P286" s="30"/>
      <c r="Q286" s="31"/>
      <c r="R286" s="17" t="str">
        <f t="shared" si="13"/>
        <v xml:space="preserve">H10 1,5 km </v>
      </c>
      <c r="S286" s="17" t="str">
        <f t="shared" si="14"/>
        <v>Axel Jernberg</v>
      </c>
      <c r="T286" s="84"/>
      <c r="U286" s="35"/>
      <c r="V286" s="35"/>
      <c r="W286" s="35"/>
      <c r="X286" s="35"/>
    </row>
    <row r="287" spans="1:24" s="17" customFormat="1" ht="12" customHeight="1">
      <c r="A287" s="25" t="s">
        <v>200</v>
      </c>
      <c r="B287" s="26" t="s">
        <v>251</v>
      </c>
      <c r="C287" s="109" t="s">
        <v>758</v>
      </c>
      <c r="D287" s="109" t="s">
        <v>762</v>
      </c>
      <c r="E287" s="27" t="s">
        <v>306</v>
      </c>
      <c r="F287" s="28">
        <f t="shared" si="12"/>
        <v>0</v>
      </c>
      <c r="G287" s="83"/>
      <c r="H287" s="30"/>
      <c r="I287" s="30"/>
      <c r="J287" s="30"/>
      <c r="K287" s="30"/>
      <c r="L287" s="30"/>
      <c r="M287" s="30"/>
      <c r="N287" s="30"/>
      <c r="O287" s="30"/>
      <c r="P287" s="30"/>
      <c r="Q287" s="31"/>
      <c r="R287" s="17" t="str">
        <f t="shared" si="13"/>
        <v xml:space="preserve">H10 1,5 km </v>
      </c>
      <c r="S287" s="17" t="str">
        <f t="shared" si="14"/>
        <v>Axel Schollin</v>
      </c>
      <c r="T287" s="84"/>
      <c r="U287" s="35"/>
      <c r="V287" s="35"/>
      <c r="W287" s="35"/>
      <c r="X287" s="35"/>
    </row>
    <row r="288" spans="1:24" s="17" customFormat="1" ht="12" customHeight="1">
      <c r="A288" s="25" t="s">
        <v>200</v>
      </c>
      <c r="B288" s="26" t="s">
        <v>252</v>
      </c>
      <c r="C288" s="109" t="s">
        <v>800</v>
      </c>
      <c r="D288" s="109" t="s">
        <v>801</v>
      </c>
      <c r="E288" s="27" t="s">
        <v>306</v>
      </c>
      <c r="F288" s="28">
        <f t="shared" si="12"/>
        <v>0</v>
      </c>
      <c r="G288" s="83"/>
      <c r="H288" s="30"/>
      <c r="I288" s="30"/>
      <c r="J288" s="30"/>
      <c r="K288" s="30"/>
      <c r="L288" s="30"/>
      <c r="M288" s="30"/>
      <c r="N288" s="30"/>
      <c r="O288" s="30"/>
      <c r="P288" s="30"/>
      <c r="Q288" s="31"/>
      <c r="R288" s="17" t="str">
        <f t="shared" si="13"/>
        <v xml:space="preserve">H10 1,5 km </v>
      </c>
      <c r="S288" s="17" t="str">
        <f t="shared" si="14"/>
        <v>David Cederlöv</v>
      </c>
      <c r="T288" s="84"/>
      <c r="U288" s="35"/>
      <c r="V288" s="35"/>
      <c r="W288" s="35"/>
      <c r="X288" s="35"/>
    </row>
    <row r="289" spans="1:24" s="17" customFormat="1" ht="12" customHeight="1">
      <c r="A289" s="25" t="s">
        <v>200</v>
      </c>
      <c r="B289" s="26" t="s">
        <v>254</v>
      </c>
      <c r="C289" s="109" t="s">
        <v>812</v>
      </c>
      <c r="D289" s="109" t="s">
        <v>815</v>
      </c>
      <c r="E289" s="27" t="s">
        <v>306</v>
      </c>
      <c r="F289" s="28">
        <f t="shared" si="12"/>
        <v>0</v>
      </c>
      <c r="G289" s="83"/>
      <c r="H289" s="30"/>
      <c r="I289" s="30"/>
      <c r="J289" s="30"/>
      <c r="K289" s="30"/>
      <c r="L289" s="30"/>
      <c r="M289" s="30"/>
      <c r="N289" s="30"/>
      <c r="O289" s="30"/>
      <c r="P289" s="30"/>
      <c r="Q289" s="31"/>
      <c r="R289" s="17" t="str">
        <f t="shared" si="13"/>
        <v xml:space="preserve">H10 1,5 km </v>
      </c>
      <c r="S289" s="17" t="str">
        <f t="shared" si="14"/>
        <v>Elias Vikersjö</v>
      </c>
      <c r="T289" s="84"/>
      <c r="U289" s="35"/>
      <c r="V289" s="35"/>
      <c r="W289" s="35"/>
      <c r="X289" s="35"/>
    </row>
    <row r="290" spans="1:24" s="17" customFormat="1" ht="12" customHeight="1">
      <c r="A290" s="25" t="s">
        <v>200</v>
      </c>
      <c r="B290" s="26" t="s">
        <v>253</v>
      </c>
      <c r="C290" s="109" t="s">
        <v>828</v>
      </c>
      <c r="D290" s="109" t="s">
        <v>829</v>
      </c>
      <c r="E290" s="27" t="s">
        <v>307</v>
      </c>
      <c r="F290" s="28">
        <f t="shared" si="12"/>
        <v>0</v>
      </c>
      <c r="G290" s="83"/>
      <c r="H290" s="30"/>
      <c r="I290" s="30"/>
      <c r="J290" s="30"/>
      <c r="K290" s="30"/>
      <c r="L290" s="30"/>
      <c r="M290" s="30"/>
      <c r="N290" s="30"/>
      <c r="O290" s="30"/>
      <c r="P290" s="30"/>
      <c r="Q290" s="31"/>
      <c r="R290" s="17" t="str">
        <f t="shared" si="13"/>
        <v xml:space="preserve">H10 1,5 km </v>
      </c>
      <c r="S290" s="17" t="str">
        <f t="shared" si="14"/>
        <v>Elisa Nyyssönen</v>
      </c>
      <c r="T290" s="84"/>
      <c r="U290" s="35"/>
      <c r="V290" s="35"/>
      <c r="W290" s="35"/>
      <c r="X290" s="35"/>
    </row>
    <row r="291" spans="1:24" s="17" customFormat="1" ht="12" customHeight="1">
      <c r="A291" s="25" t="s">
        <v>200</v>
      </c>
      <c r="B291" s="26" t="s">
        <v>255</v>
      </c>
      <c r="C291" s="109" t="s">
        <v>839</v>
      </c>
      <c r="D291" s="109" t="s">
        <v>840</v>
      </c>
      <c r="E291" s="27" t="s">
        <v>306</v>
      </c>
      <c r="F291" s="28">
        <f t="shared" si="12"/>
        <v>4</v>
      </c>
      <c r="G291" s="83"/>
      <c r="H291" s="30">
        <v>222</v>
      </c>
      <c r="I291" s="30">
        <v>246</v>
      </c>
      <c r="J291" s="30">
        <v>229</v>
      </c>
      <c r="K291" s="30">
        <v>242</v>
      </c>
      <c r="L291" s="30"/>
      <c r="M291" s="30"/>
      <c r="N291" s="30"/>
      <c r="O291" s="30"/>
      <c r="P291" s="30"/>
      <c r="Q291" s="31"/>
      <c r="R291" s="17" t="str">
        <f t="shared" si="13"/>
        <v xml:space="preserve">H10 1,5 km </v>
      </c>
      <c r="S291" s="17" t="str">
        <f t="shared" si="14"/>
        <v>Emil Kylander</v>
      </c>
      <c r="T291" s="84"/>
      <c r="U291" s="35"/>
      <c r="V291" s="35"/>
      <c r="W291" s="35"/>
      <c r="X291" s="35"/>
    </row>
    <row r="292" spans="1:24" s="17" customFormat="1" ht="12" customHeight="1">
      <c r="A292" s="25" t="s">
        <v>200</v>
      </c>
      <c r="B292" s="26" t="s">
        <v>256</v>
      </c>
      <c r="C292" s="109" t="s">
        <v>848</v>
      </c>
      <c r="D292" s="109" t="s">
        <v>849</v>
      </c>
      <c r="E292" s="27" t="s">
        <v>307</v>
      </c>
      <c r="F292" s="28">
        <f t="shared" si="12"/>
        <v>0</v>
      </c>
      <c r="G292" s="83"/>
      <c r="H292" s="30"/>
      <c r="I292" s="30"/>
      <c r="J292" s="30"/>
      <c r="K292" s="30"/>
      <c r="L292" s="30"/>
      <c r="M292" s="30"/>
      <c r="N292" s="30"/>
      <c r="O292" s="30"/>
      <c r="P292" s="30"/>
      <c r="Q292" s="31"/>
      <c r="R292" s="17" t="str">
        <f t="shared" si="13"/>
        <v xml:space="preserve">H10 1,5 km </v>
      </c>
      <c r="S292" s="17" t="str">
        <f t="shared" si="14"/>
        <v>Erik Falk</v>
      </c>
      <c r="T292" s="84"/>
      <c r="U292" s="35"/>
      <c r="V292" s="35"/>
      <c r="W292" s="35"/>
      <c r="X292" s="35"/>
    </row>
    <row r="293" spans="1:24" s="17" customFormat="1" ht="12" customHeight="1">
      <c r="A293" s="25" t="s">
        <v>200</v>
      </c>
      <c r="B293" s="26" t="s">
        <v>257</v>
      </c>
      <c r="C293" s="109" t="s">
        <v>848</v>
      </c>
      <c r="D293" s="109" t="s">
        <v>851</v>
      </c>
      <c r="E293" s="27" t="s">
        <v>306</v>
      </c>
      <c r="F293" s="28">
        <f t="shared" si="12"/>
        <v>0</v>
      </c>
      <c r="G293" s="83"/>
      <c r="H293" s="30"/>
      <c r="I293" s="30"/>
      <c r="J293" s="30"/>
      <c r="K293" s="30"/>
      <c r="L293" s="30"/>
      <c r="M293" s="30"/>
      <c r="N293" s="30"/>
      <c r="O293" s="30"/>
      <c r="P293" s="30"/>
      <c r="Q293" s="31"/>
      <c r="R293" s="17" t="str">
        <f t="shared" si="13"/>
        <v xml:space="preserve">H10 1,5 km </v>
      </c>
      <c r="S293" s="17" t="str">
        <f t="shared" si="14"/>
        <v>Erik Kemppainen</v>
      </c>
      <c r="T293" s="84"/>
      <c r="U293" s="35"/>
      <c r="V293" s="35"/>
      <c r="W293" s="35"/>
      <c r="X293" s="35"/>
    </row>
    <row r="294" spans="1:24" s="17" customFormat="1" ht="12" customHeight="1">
      <c r="A294" s="25" t="s">
        <v>200</v>
      </c>
      <c r="B294" s="26" t="s">
        <v>258</v>
      </c>
      <c r="C294" s="109" t="s">
        <v>862</v>
      </c>
      <c r="D294" s="109" t="s">
        <v>863</v>
      </c>
      <c r="E294" s="27" t="s">
        <v>306</v>
      </c>
      <c r="F294" s="28">
        <f t="shared" si="12"/>
        <v>0</v>
      </c>
      <c r="G294" s="83"/>
      <c r="H294" s="30"/>
      <c r="I294" s="30"/>
      <c r="J294" s="30"/>
      <c r="K294" s="30"/>
      <c r="L294" s="30"/>
      <c r="M294" s="30"/>
      <c r="N294" s="30"/>
      <c r="O294" s="30"/>
      <c r="P294" s="30"/>
      <c r="Q294" s="31"/>
      <c r="R294" s="17" t="str">
        <f t="shared" si="13"/>
        <v xml:space="preserve">H10 1,5 km </v>
      </c>
      <c r="S294" s="17" t="str">
        <f t="shared" si="14"/>
        <v>Filip Granberg</v>
      </c>
      <c r="T294" s="84"/>
      <c r="U294" s="35"/>
      <c r="V294" s="35"/>
      <c r="W294" s="35"/>
      <c r="X294" s="35"/>
    </row>
    <row r="295" spans="1:24" s="17" customFormat="1" ht="12" customHeight="1">
      <c r="A295" s="25" t="s">
        <v>200</v>
      </c>
      <c r="B295" s="26" t="s">
        <v>259</v>
      </c>
      <c r="C295" s="109" t="s">
        <v>868</v>
      </c>
      <c r="D295" s="109" t="s">
        <v>869</v>
      </c>
      <c r="E295" s="27" t="s">
        <v>306</v>
      </c>
      <c r="F295" s="28">
        <f t="shared" si="12"/>
        <v>0</v>
      </c>
      <c r="G295" s="83"/>
      <c r="H295" s="30"/>
      <c r="I295" s="30"/>
      <c r="J295" s="30"/>
      <c r="K295" s="30"/>
      <c r="L295" s="30"/>
      <c r="M295" s="30"/>
      <c r="N295" s="30"/>
      <c r="O295" s="30"/>
      <c r="P295" s="30"/>
      <c r="Q295" s="31"/>
      <c r="R295" s="17" t="str">
        <f t="shared" si="13"/>
        <v xml:space="preserve">H10 1,5 km </v>
      </c>
      <c r="S295" s="17" t="str">
        <f t="shared" si="14"/>
        <v>Frank Runkvist</v>
      </c>
      <c r="T295" s="84"/>
      <c r="U295" s="35"/>
      <c r="V295" s="35"/>
      <c r="W295" s="35"/>
      <c r="X295" s="35"/>
    </row>
    <row r="296" spans="1:24" s="17" customFormat="1" ht="12" customHeight="1">
      <c r="A296" s="25" t="s">
        <v>200</v>
      </c>
      <c r="B296" s="26" t="s">
        <v>260</v>
      </c>
      <c r="C296" s="109" t="s">
        <v>879</v>
      </c>
      <c r="D296" s="109" t="s">
        <v>716</v>
      </c>
      <c r="E296" s="27" t="s">
        <v>307</v>
      </c>
      <c r="F296" s="28">
        <f t="shared" si="12"/>
        <v>0</v>
      </c>
      <c r="G296" s="83"/>
      <c r="H296" s="30"/>
      <c r="I296" s="30"/>
      <c r="J296" s="30"/>
      <c r="K296" s="30"/>
      <c r="L296" s="30"/>
      <c r="M296" s="30"/>
      <c r="N296" s="30"/>
      <c r="O296" s="30"/>
      <c r="P296" s="30"/>
      <c r="Q296" s="31"/>
      <c r="R296" s="17" t="str">
        <f t="shared" si="13"/>
        <v xml:space="preserve">H10 1,5 km </v>
      </c>
      <c r="S296" s="17" t="str">
        <f t="shared" si="14"/>
        <v>Gustav Bratt</v>
      </c>
      <c r="T296" s="84"/>
      <c r="U296" s="35"/>
      <c r="V296" s="35"/>
      <c r="W296" s="35"/>
      <c r="X296" s="35"/>
    </row>
    <row r="297" spans="1:24" s="17" customFormat="1" ht="12" customHeight="1">
      <c r="A297" s="25" t="s">
        <v>200</v>
      </c>
      <c r="B297" s="26" t="s">
        <v>201</v>
      </c>
      <c r="C297" s="109" t="s">
        <v>879</v>
      </c>
      <c r="D297" s="109" t="s">
        <v>806</v>
      </c>
      <c r="E297" s="27" t="s">
        <v>307</v>
      </c>
      <c r="F297" s="28">
        <f t="shared" si="12"/>
        <v>8</v>
      </c>
      <c r="G297" s="83">
        <v>247</v>
      </c>
      <c r="H297" s="30"/>
      <c r="I297" s="30"/>
      <c r="J297" s="30">
        <v>220</v>
      </c>
      <c r="K297" s="30">
        <v>204</v>
      </c>
      <c r="L297" s="30">
        <v>202</v>
      </c>
      <c r="M297" s="30"/>
      <c r="N297" s="30">
        <v>215</v>
      </c>
      <c r="O297" s="30">
        <v>225</v>
      </c>
      <c r="P297" s="30">
        <v>250</v>
      </c>
      <c r="Q297" s="31">
        <v>160</v>
      </c>
      <c r="R297" s="17" t="str">
        <f t="shared" si="13"/>
        <v xml:space="preserve">H10 1,5 km </v>
      </c>
      <c r="S297" s="17" t="str">
        <f t="shared" si="14"/>
        <v>Gustav Einarsson</v>
      </c>
      <c r="T297" s="84"/>
      <c r="U297" s="35"/>
      <c r="V297" s="35"/>
      <c r="W297" s="35"/>
      <c r="X297" s="35"/>
    </row>
    <row r="298" spans="1:24" s="17" customFormat="1" ht="12" customHeight="1">
      <c r="A298" s="25" t="s">
        <v>200</v>
      </c>
      <c r="B298" s="26" t="s">
        <v>195</v>
      </c>
      <c r="C298" s="109" t="s">
        <v>899</v>
      </c>
      <c r="D298" s="109" t="s">
        <v>901</v>
      </c>
      <c r="E298" s="27" t="s">
        <v>306</v>
      </c>
      <c r="F298" s="28">
        <f t="shared" si="12"/>
        <v>0</v>
      </c>
      <c r="G298" s="83"/>
      <c r="H298" s="30"/>
      <c r="I298" s="30"/>
      <c r="J298" s="30"/>
      <c r="K298" s="30"/>
      <c r="L298" s="30"/>
      <c r="M298" s="30"/>
      <c r="N298" s="30"/>
      <c r="O298" s="30"/>
      <c r="P298" s="30"/>
      <c r="Q298" s="31"/>
      <c r="R298" s="17" t="str">
        <f t="shared" si="13"/>
        <v xml:space="preserve">H10 1,5 km </v>
      </c>
      <c r="S298" s="17" t="str">
        <f t="shared" si="14"/>
        <v>Hugo Liljeros</v>
      </c>
      <c r="T298" s="84"/>
      <c r="U298" s="35"/>
      <c r="V298" s="35"/>
      <c r="W298" s="35"/>
      <c r="X298" s="35"/>
    </row>
    <row r="299" spans="1:24" s="17" customFormat="1" ht="12" customHeight="1">
      <c r="A299" s="25" t="s">
        <v>200</v>
      </c>
      <c r="B299" s="26" t="s">
        <v>261</v>
      </c>
      <c r="C299" s="109" t="s">
        <v>930</v>
      </c>
      <c r="D299" s="109" t="s">
        <v>931</v>
      </c>
      <c r="E299" s="27" t="s">
        <v>307</v>
      </c>
      <c r="F299" s="28">
        <f t="shared" si="12"/>
        <v>0</v>
      </c>
      <c r="G299" s="83"/>
      <c r="H299" s="30"/>
      <c r="I299" s="30"/>
      <c r="J299" s="30"/>
      <c r="K299" s="30"/>
      <c r="L299" s="30"/>
      <c r="M299" s="30"/>
      <c r="N299" s="30"/>
      <c r="O299" s="30"/>
      <c r="P299" s="30"/>
      <c r="Q299" s="31"/>
      <c r="R299" s="17" t="str">
        <f t="shared" si="13"/>
        <v xml:space="preserve">H10 1,5 km </v>
      </c>
      <c r="S299" s="17" t="str">
        <f t="shared" si="14"/>
        <v>Joel Creutzer</v>
      </c>
      <c r="T299" s="84"/>
      <c r="U299" s="35"/>
      <c r="V299" s="35"/>
      <c r="W299" s="35"/>
      <c r="X299" s="35"/>
    </row>
    <row r="300" spans="1:24" s="17" customFormat="1" ht="12" customHeight="1">
      <c r="A300" s="25" t="s">
        <v>200</v>
      </c>
      <c r="B300" s="26" t="s">
        <v>262</v>
      </c>
      <c r="C300" s="109" t="s">
        <v>941</v>
      </c>
      <c r="D300" s="109" t="s">
        <v>943</v>
      </c>
      <c r="E300" s="27" t="s">
        <v>306</v>
      </c>
      <c r="F300" s="28">
        <f t="shared" si="12"/>
        <v>0</v>
      </c>
      <c r="G300" s="83"/>
      <c r="H300" s="30"/>
      <c r="I300" s="30"/>
      <c r="J300" s="30"/>
      <c r="K300" s="30"/>
      <c r="L300" s="30"/>
      <c r="M300" s="30"/>
      <c r="N300" s="30"/>
      <c r="O300" s="30"/>
      <c r="P300" s="30"/>
      <c r="Q300" s="31"/>
      <c r="R300" s="17" t="str">
        <f t="shared" si="13"/>
        <v xml:space="preserve">H10 1,5 km </v>
      </c>
      <c r="S300" s="17" t="str">
        <f t="shared" si="14"/>
        <v>Jonathan Karlström</v>
      </c>
      <c r="T300" s="84"/>
      <c r="U300" s="35"/>
      <c r="V300" s="35"/>
      <c r="W300" s="35"/>
      <c r="X300" s="35"/>
    </row>
    <row r="301" spans="1:24" s="17" customFormat="1" ht="12" customHeight="1">
      <c r="A301" s="25" t="s">
        <v>200</v>
      </c>
      <c r="B301" s="26" t="s">
        <v>263</v>
      </c>
      <c r="C301" s="109" t="s">
        <v>956</v>
      </c>
      <c r="D301" s="109" t="s">
        <v>727</v>
      </c>
      <c r="E301" s="27" t="s">
        <v>306</v>
      </c>
      <c r="F301" s="28">
        <f t="shared" si="12"/>
        <v>0</v>
      </c>
      <c r="G301" s="83"/>
      <c r="H301" s="30"/>
      <c r="I301" s="30"/>
      <c r="J301" s="30"/>
      <c r="K301" s="30"/>
      <c r="L301" s="30"/>
      <c r="M301" s="30"/>
      <c r="N301" s="30"/>
      <c r="O301" s="30"/>
      <c r="P301" s="30"/>
      <c r="Q301" s="31"/>
      <c r="R301" s="17" t="str">
        <f t="shared" si="13"/>
        <v xml:space="preserve">H10 1,5 km </v>
      </c>
      <c r="S301" s="17" t="str">
        <f t="shared" si="14"/>
        <v>Karl Eriksson</v>
      </c>
      <c r="T301" s="84"/>
      <c r="U301" s="35"/>
      <c r="V301" s="35"/>
      <c r="W301" s="35"/>
      <c r="X301" s="35"/>
    </row>
    <row r="302" spans="1:24" s="17" customFormat="1" ht="12" customHeight="1">
      <c r="A302" s="25" t="s">
        <v>200</v>
      </c>
      <c r="B302" s="26" t="s">
        <v>264</v>
      </c>
      <c r="C302" s="109" t="s">
        <v>961</v>
      </c>
      <c r="D302" s="109" t="s">
        <v>963</v>
      </c>
      <c r="E302" s="27" t="s">
        <v>306</v>
      </c>
      <c r="F302" s="28">
        <f t="shared" si="12"/>
        <v>0</v>
      </c>
      <c r="G302" s="83"/>
      <c r="H302" s="30"/>
      <c r="I302" s="30"/>
      <c r="J302" s="30"/>
      <c r="K302" s="30"/>
      <c r="L302" s="30"/>
      <c r="M302" s="30"/>
      <c r="N302" s="30"/>
      <c r="O302" s="30"/>
      <c r="P302" s="30"/>
      <c r="Q302" s="31"/>
      <c r="R302" s="17" t="str">
        <f t="shared" si="13"/>
        <v xml:space="preserve">H10 1,5 km </v>
      </c>
      <c r="S302" s="17" t="str">
        <f t="shared" si="14"/>
        <v>Kevin Österberg Salman</v>
      </c>
      <c r="T302" s="84"/>
      <c r="U302" s="35"/>
      <c r="V302" s="35"/>
      <c r="W302" s="35"/>
      <c r="X302" s="35"/>
    </row>
    <row r="303" spans="1:24" s="17" customFormat="1" ht="12" customHeight="1">
      <c r="A303" s="25" t="s">
        <v>200</v>
      </c>
      <c r="B303" s="26" t="s">
        <v>265</v>
      </c>
      <c r="C303" s="109" t="s">
        <v>971</v>
      </c>
      <c r="D303" s="109" t="s">
        <v>972</v>
      </c>
      <c r="E303" s="27" t="s">
        <v>306</v>
      </c>
      <c r="F303" s="28">
        <f t="shared" si="12"/>
        <v>0</v>
      </c>
      <c r="G303" s="83"/>
      <c r="H303" s="30"/>
      <c r="I303" s="30"/>
      <c r="J303" s="30"/>
      <c r="K303" s="30"/>
      <c r="L303" s="30"/>
      <c r="M303" s="30"/>
      <c r="N303" s="30"/>
      <c r="O303" s="30"/>
      <c r="P303" s="30"/>
      <c r="Q303" s="31"/>
      <c r="R303" s="17" t="str">
        <f t="shared" si="13"/>
        <v xml:space="preserve">H10 1,5 km </v>
      </c>
      <c r="S303" s="17" t="str">
        <f t="shared" si="14"/>
        <v>Liam Nybro</v>
      </c>
      <c r="T303" s="84"/>
      <c r="U303" s="35"/>
      <c r="V303" s="35"/>
      <c r="W303" s="35"/>
      <c r="X303" s="35"/>
    </row>
    <row r="304" spans="1:24" s="17" customFormat="1" ht="12" customHeight="1">
      <c r="A304" s="25" t="s">
        <v>200</v>
      </c>
      <c r="B304" s="26" t="s">
        <v>207</v>
      </c>
      <c r="C304" s="109" t="s">
        <v>1031</v>
      </c>
      <c r="D304" s="109" t="s">
        <v>916</v>
      </c>
      <c r="E304" s="27" t="s">
        <v>307</v>
      </c>
      <c r="F304" s="28">
        <f t="shared" si="12"/>
        <v>1</v>
      </c>
      <c r="G304" s="83"/>
      <c r="H304" s="30"/>
      <c r="I304" s="30"/>
      <c r="J304" s="30"/>
      <c r="K304" s="30"/>
      <c r="L304" s="30"/>
      <c r="M304" s="30"/>
      <c r="N304" s="30"/>
      <c r="O304" s="30"/>
      <c r="P304" s="30"/>
      <c r="Q304" s="31">
        <v>179</v>
      </c>
      <c r="R304" s="17" t="str">
        <f t="shared" si="13"/>
        <v xml:space="preserve">H10 1,5 km </v>
      </c>
      <c r="S304" s="17" t="str">
        <f t="shared" si="14"/>
        <v>Nils Wedman</v>
      </c>
      <c r="T304" s="84"/>
      <c r="U304" s="35"/>
      <c r="V304" s="35"/>
      <c r="W304" s="35"/>
      <c r="X304" s="35"/>
    </row>
    <row r="305" spans="1:24" s="17" customFormat="1" ht="12" customHeight="1">
      <c r="A305" s="25" t="s">
        <v>200</v>
      </c>
      <c r="B305" s="26" t="s">
        <v>266</v>
      </c>
      <c r="C305" s="109" t="s">
        <v>1054</v>
      </c>
      <c r="D305" s="109" t="s">
        <v>849</v>
      </c>
      <c r="E305" s="27" t="s">
        <v>307</v>
      </c>
      <c r="F305" s="28">
        <f t="shared" si="12"/>
        <v>0</v>
      </c>
      <c r="G305" s="83"/>
      <c r="H305" s="30"/>
      <c r="I305" s="30"/>
      <c r="J305" s="30"/>
      <c r="K305" s="30"/>
      <c r="L305" s="30"/>
      <c r="M305" s="30"/>
      <c r="N305" s="30"/>
      <c r="O305" s="30"/>
      <c r="P305" s="30"/>
      <c r="Q305" s="31"/>
      <c r="R305" s="17" t="str">
        <f t="shared" si="13"/>
        <v xml:space="preserve">H10 1,5 km </v>
      </c>
      <c r="S305" s="17" t="str">
        <f t="shared" si="14"/>
        <v>Pontus Falk</v>
      </c>
      <c r="T305" s="84"/>
      <c r="U305" s="35"/>
      <c r="V305" s="35"/>
      <c r="W305" s="35"/>
      <c r="X305" s="35"/>
    </row>
    <row r="306" spans="1:24" s="17" customFormat="1" ht="12" customHeight="1">
      <c r="A306" s="25" t="s">
        <v>200</v>
      </c>
      <c r="B306" s="26" t="s">
        <v>267</v>
      </c>
      <c r="C306" s="109" t="s">
        <v>1054</v>
      </c>
      <c r="D306" s="109" t="s">
        <v>1055</v>
      </c>
      <c r="E306" s="27" t="s">
        <v>307</v>
      </c>
      <c r="F306" s="28">
        <f t="shared" si="12"/>
        <v>0</v>
      </c>
      <c r="G306" s="83"/>
      <c r="H306" s="30"/>
      <c r="I306" s="30"/>
      <c r="J306" s="30"/>
      <c r="K306" s="30"/>
      <c r="L306" s="30"/>
      <c r="M306" s="30"/>
      <c r="N306" s="30"/>
      <c r="O306" s="30"/>
      <c r="P306" s="30"/>
      <c r="Q306" s="31"/>
      <c r="R306" s="17" t="str">
        <f t="shared" si="13"/>
        <v xml:space="preserve">H10 1,5 km </v>
      </c>
      <c r="S306" s="17" t="str">
        <f t="shared" si="14"/>
        <v>Pontus Hamberg</v>
      </c>
      <c r="T306" s="84"/>
      <c r="U306" s="35"/>
      <c r="V306" s="35"/>
      <c r="W306" s="35"/>
      <c r="X306" s="35"/>
    </row>
    <row r="307" spans="1:24" s="17" customFormat="1" ht="12" customHeight="1">
      <c r="A307" s="25" t="s">
        <v>200</v>
      </c>
      <c r="B307" s="26" t="s">
        <v>203</v>
      </c>
      <c r="C307" s="109" t="s">
        <v>1058</v>
      </c>
      <c r="D307" s="109" t="s">
        <v>727</v>
      </c>
      <c r="E307" s="27" t="s">
        <v>307</v>
      </c>
      <c r="F307" s="28">
        <f t="shared" si="12"/>
        <v>11</v>
      </c>
      <c r="G307" s="83">
        <v>253</v>
      </c>
      <c r="H307" s="30">
        <v>214</v>
      </c>
      <c r="I307" s="30">
        <v>218</v>
      </c>
      <c r="J307" s="30">
        <v>235</v>
      </c>
      <c r="K307" s="30">
        <v>214</v>
      </c>
      <c r="L307" s="30">
        <v>208</v>
      </c>
      <c r="M307" s="30">
        <v>215</v>
      </c>
      <c r="N307" s="30">
        <v>207</v>
      </c>
      <c r="O307" s="30">
        <v>223</v>
      </c>
      <c r="P307" s="30">
        <v>251</v>
      </c>
      <c r="Q307" s="31">
        <v>178</v>
      </c>
      <c r="R307" s="17" t="str">
        <f t="shared" si="13"/>
        <v xml:space="preserve">H10 1,5 km </v>
      </c>
      <c r="S307" s="17" t="str">
        <f t="shared" si="14"/>
        <v>Rasmus Eriksson</v>
      </c>
      <c r="T307" s="84"/>
      <c r="U307" s="35"/>
      <c r="V307" s="35"/>
      <c r="W307" s="35"/>
      <c r="X307" s="35"/>
    </row>
    <row r="308" spans="1:24" s="17" customFormat="1" ht="12" customHeight="1">
      <c r="A308" s="25" t="s">
        <v>200</v>
      </c>
      <c r="B308" s="26" t="s">
        <v>268</v>
      </c>
      <c r="C308" s="109" t="s">
        <v>1058</v>
      </c>
      <c r="D308" s="109" t="s">
        <v>1059</v>
      </c>
      <c r="E308" s="27" t="s">
        <v>307</v>
      </c>
      <c r="F308" s="28">
        <f t="shared" si="12"/>
        <v>0</v>
      </c>
      <c r="G308" s="83"/>
      <c r="H308" s="30"/>
      <c r="I308" s="30"/>
      <c r="J308" s="30"/>
      <c r="K308" s="30"/>
      <c r="L308" s="30"/>
      <c r="M308" s="30"/>
      <c r="N308" s="30"/>
      <c r="O308" s="30"/>
      <c r="P308" s="30"/>
      <c r="Q308" s="31"/>
      <c r="R308" s="17" t="str">
        <f t="shared" si="13"/>
        <v xml:space="preserve">H10 1,5 km </v>
      </c>
      <c r="S308" s="17" t="str">
        <f t="shared" si="14"/>
        <v>Rasmus Lanz</v>
      </c>
      <c r="T308" s="84"/>
      <c r="U308" s="35"/>
      <c r="V308" s="35"/>
      <c r="W308" s="35"/>
      <c r="X308" s="35"/>
    </row>
    <row r="309" spans="1:24" s="17" customFormat="1" ht="12" customHeight="1">
      <c r="A309" s="25" t="s">
        <v>200</v>
      </c>
      <c r="B309" s="26" t="s">
        <v>269</v>
      </c>
      <c r="C309" s="109" t="s">
        <v>1063</v>
      </c>
      <c r="D309" s="109" t="s">
        <v>913</v>
      </c>
      <c r="E309" s="27" t="s">
        <v>306</v>
      </c>
      <c r="F309" s="28">
        <f t="shared" si="12"/>
        <v>0</v>
      </c>
      <c r="G309" s="83"/>
      <c r="H309" s="30"/>
      <c r="I309" s="30"/>
      <c r="J309" s="30"/>
      <c r="K309" s="30"/>
      <c r="L309" s="30"/>
      <c r="M309" s="30"/>
      <c r="N309" s="30"/>
      <c r="O309" s="30"/>
      <c r="P309" s="30"/>
      <c r="Q309" s="31"/>
      <c r="R309" s="17" t="str">
        <f t="shared" si="13"/>
        <v xml:space="preserve">H10 1,5 km </v>
      </c>
      <c r="S309" s="17" t="str">
        <f t="shared" si="14"/>
        <v>Robert Proffitt</v>
      </c>
      <c r="T309" s="84"/>
      <c r="U309" s="35"/>
      <c r="V309" s="35"/>
      <c r="W309" s="35"/>
      <c r="X309" s="35"/>
    </row>
    <row r="310" spans="1:24" s="17" customFormat="1" ht="12" customHeight="1">
      <c r="A310" s="25" t="s">
        <v>200</v>
      </c>
      <c r="B310" s="26" t="s">
        <v>270</v>
      </c>
      <c r="C310" s="109" t="s">
        <v>1070</v>
      </c>
      <c r="D310" s="109" t="s">
        <v>14</v>
      </c>
      <c r="E310" s="27" t="s">
        <v>307</v>
      </c>
      <c r="F310" s="28">
        <f t="shared" si="12"/>
        <v>0</v>
      </c>
      <c r="G310" s="83"/>
      <c r="H310" s="30"/>
      <c r="I310" s="30"/>
      <c r="J310" s="30"/>
      <c r="K310" s="30"/>
      <c r="L310" s="30"/>
      <c r="M310" s="30"/>
      <c r="N310" s="30"/>
      <c r="O310" s="30"/>
      <c r="P310" s="30"/>
      <c r="Q310" s="31"/>
      <c r="R310" s="17" t="str">
        <f t="shared" si="13"/>
        <v xml:space="preserve">H10 1,5 km </v>
      </c>
      <c r="S310" s="17" t="str">
        <f t="shared" si="14"/>
        <v>Samuel Persson</v>
      </c>
      <c r="T310" s="84"/>
      <c r="U310" s="35"/>
      <c r="V310" s="35"/>
      <c r="W310" s="35"/>
      <c r="X310" s="35"/>
    </row>
    <row r="311" spans="1:24" s="17" customFormat="1" ht="12" customHeight="1">
      <c r="A311" s="25" t="s">
        <v>200</v>
      </c>
      <c r="B311" s="26" t="s">
        <v>271</v>
      </c>
      <c r="C311" s="109" t="s">
        <v>1074</v>
      </c>
      <c r="D311" s="109" t="s">
        <v>10</v>
      </c>
      <c r="E311" s="27" t="s">
        <v>306</v>
      </c>
      <c r="F311" s="28">
        <f t="shared" si="12"/>
        <v>0</v>
      </c>
      <c r="G311" s="83"/>
      <c r="H311" s="30"/>
      <c r="I311" s="30"/>
      <c r="J311" s="30"/>
      <c r="K311" s="30"/>
      <c r="L311" s="30"/>
      <c r="M311" s="30"/>
      <c r="N311" s="30"/>
      <c r="O311" s="30"/>
      <c r="P311" s="30"/>
      <c r="Q311" s="31"/>
      <c r="R311" s="17" t="str">
        <f t="shared" si="13"/>
        <v xml:space="preserve">H10 1,5 km </v>
      </c>
      <c r="S311" s="17" t="str">
        <f t="shared" si="14"/>
        <v>Simon Bergkvist</v>
      </c>
      <c r="T311" s="84"/>
      <c r="U311" s="35"/>
      <c r="V311" s="35"/>
      <c r="W311" s="35"/>
      <c r="X311" s="35"/>
    </row>
    <row r="312" spans="1:24" s="17" customFormat="1" ht="12" customHeight="1">
      <c r="A312" s="25" t="s">
        <v>200</v>
      </c>
      <c r="B312" s="26" t="s">
        <v>272</v>
      </c>
      <c r="C312" s="109" t="s">
        <v>1074</v>
      </c>
      <c r="D312" s="109" t="s">
        <v>727</v>
      </c>
      <c r="E312" s="27" t="s">
        <v>307</v>
      </c>
      <c r="F312" s="28">
        <f t="shared" si="12"/>
        <v>0</v>
      </c>
      <c r="G312" s="83"/>
      <c r="H312" s="30"/>
      <c r="I312" s="30"/>
      <c r="J312" s="30"/>
      <c r="K312" s="30"/>
      <c r="L312" s="30"/>
      <c r="M312" s="30"/>
      <c r="N312" s="30"/>
      <c r="O312" s="30"/>
      <c r="P312" s="30"/>
      <c r="Q312" s="31"/>
      <c r="R312" s="17" t="str">
        <f t="shared" si="13"/>
        <v xml:space="preserve">H10 1,5 km </v>
      </c>
      <c r="S312" s="17" t="str">
        <f t="shared" si="14"/>
        <v>Simon Eriksson</v>
      </c>
      <c r="T312" s="84"/>
      <c r="U312" s="35"/>
      <c r="V312" s="35"/>
      <c r="W312" s="35"/>
      <c r="X312" s="35"/>
    </row>
    <row r="313" spans="1:24" s="17" customFormat="1" ht="12" customHeight="1">
      <c r="A313" s="25" t="s">
        <v>200</v>
      </c>
      <c r="B313" s="26" t="s">
        <v>205</v>
      </c>
      <c r="C313" s="109" t="s">
        <v>1074</v>
      </c>
      <c r="D313" s="109" t="s">
        <v>803</v>
      </c>
      <c r="E313" s="27" t="s">
        <v>307</v>
      </c>
      <c r="F313" s="28">
        <f t="shared" si="12"/>
        <v>0</v>
      </c>
      <c r="G313" s="83"/>
      <c r="H313" s="30"/>
      <c r="I313" s="30"/>
      <c r="J313" s="30"/>
      <c r="K313" s="30"/>
      <c r="L313" s="30"/>
      <c r="M313" s="30"/>
      <c r="N313" s="30"/>
      <c r="O313" s="30"/>
      <c r="P313" s="30"/>
      <c r="Q313" s="31"/>
      <c r="R313" s="17" t="str">
        <f t="shared" si="13"/>
        <v xml:space="preserve">H10 1,5 km </v>
      </c>
      <c r="S313" s="17" t="str">
        <f t="shared" si="14"/>
        <v>Simon Müller</v>
      </c>
      <c r="T313" s="84"/>
      <c r="U313" s="35"/>
      <c r="V313" s="35"/>
      <c r="W313" s="35"/>
      <c r="X313" s="35"/>
    </row>
    <row r="314" spans="1:24" s="17" customFormat="1" ht="12" customHeight="1">
      <c r="A314" s="25" t="s">
        <v>200</v>
      </c>
      <c r="B314" s="26" t="s">
        <v>1273</v>
      </c>
      <c r="C314" s="109" t="s">
        <v>1085</v>
      </c>
      <c r="D314" s="109" t="s">
        <v>1271</v>
      </c>
      <c r="E314" s="27">
        <v>5</v>
      </c>
      <c r="F314" s="28">
        <f t="shared" si="12"/>
        <v>7</v>
      </c>
      <c r="G314" s="83"/>
      <c r="H314" s="30"/>
      <c r="I314" s="30"/>
      <c r="J314" s="30"/>
      <c r="K314" s="30">
        <v>216</v>
      </c>
      <c r="L314" s="30">
        <v>207</v>
      </c>
      <c r="M314" s="30">
        <v>264</v>
      </c>
      <c r="N314" s="30">
        <v>221</v>
      </c>
      <c r="O314" s="30">
        <v>228</v>
      </c>
      <c r="P314" s="30">
        <v>253</v>
      </c>
      <c r="Q314" s="31">
        <v>203</v>
      </c>
      <c r="R314" s="17" t="str">
        <f t="shared" si="13"/>
        <v xml:space="preserve">H10 1,5 km </v>
      </c>
      <c r="S314" s="17" t="str">
        <f t="shared" si="14"/>
        <v>Sven Holmgren</v>
      </c>
      <c r="T314" s="84"/>
      <c r="U314" s="35"/>
      <c r="V314" s="35"/>
      <c r="W314" s="35"/>
      <c r="X314" s="35"/>
    </row>
    <row r="315" spans="1:24" s="17" customFormat="1" ht="12" customHeight="1">
      <c r="A315" s="25" t="s">
        <v>200</v>
      </c>
      <c r="B315" s="26" t="s">
        <v>273</v>
      </c>
      <c r="C315" s="109" t="s">
        <v>1115</v>
      </c>
      <c r="D315" s="109" t="s">
        <v>1116</v>
      </c>
      <c r="E315" s="27" t="s">
        <v>306</v>
      </c>
      <c r="F315" s="28">
        <f t="shared" si="12"/>
        <v>0</v>
      </c>
      <c r="G315" s="83"/>
      <c r="H315" s="30"/>
      <c r="I315" s="30"/>
      <c r="J315" s="30"/>
      <c r="K315" s="30"/>
      <c r="L315" s="30"/>
      <c r="M315" s="30"/>
      <c r="N315" s="30"/>
      <c r="O315" s="30"/>
      <c r="P315" s="30"/>
      <c r="Q315" s="31"/>
      <c r="R315" s="17" t="str">
        <f t="shared" si="13"/>
        <v xml:space="preserve">H10 1,5 km </v>
      </c>
      <c r="S315" s="17" t="str">
        <f t="shared" si="14"/>
        <v>Viktor Skoglund</v>
      </c>
      <c r="T315" s="84"/>
      <c r="U315" s="35"/>
      <c r="V315" s="35"/>
      <c r="W315" s="35"/>
      <c r="X315" s="35"/>
    </row>
    <row r="316" spans="1:24" s="17" customFormat="1" ht="12" customHeight="1">
      <c r="A316" s="25" t="s">
        <v>200</v>
      </c>
      <c r="B316" s="26" t="s">
        <v>274</v>
      </c>
      <c r="C316" s="109" t="s">
        <v>1119</v>
      </c>
      <c r="D316" s="109" t="s">
        <v>738</v>
      </c>
      <c r="E316" s="27" t="s">
        <v>306</v>
      </c>
      <c r="F316" s="28">
        <f t="shared" si="12"/>
        <v>0</v>
      </c>
      <c r="G316" s="83"/>
      <c r="H316" s="30"/>
      <c r="I316" s="30"/>
      <c r="J316" s="30"/>
      <c r="K316" s="30"/>
      <c r="L316" s="30"/>
      <c r="M316" s="30"/>
      <c r="N316" s="30"/>
      <c r="O316" s="30"/>
      <c r="P316" s="30"/>
      <c r="Q316" s="31"/>
      <c r="R316" s="17" t="str">
        <f t="shared" si="13"/>
        <v xml:space="preserve">H10 1,5 km </v>
      </c>
      <c r="S316" s="17" t="str">
        <f t="shared" si="14"/>
        <v>William Danielsson</v>
      </c>
      <c r="T316" s="84"/>
      <c r="U316" s="35"/>
      <c r="V316" s="35"/>
      <c r="W316" s="35"/>
      <c r="X316" s="35"/>
    </row>
    <row r="317" spans="1:24" s="17" customFormat="1" ht="12" customHeight="1">
      <c r="A317" s="25" t="s">
        <v>200</v>
      </c>
      <c r="B317" s="26" t="s">
        <v>275</v>
      </c>
      <c r="C317" s="109" t="s">
        <v>1123</v>
      </c>
      <c r="D317" s="109" t="s">
        <v>1124</v>
      </c>
      <c r="E317" s="27" t="s">
        <v>306</v>
      </c>
      <c r="F317" s="28">
        <f t="shared" si="12"/>
        <v>0</v>
      </c>
      <c r="G317" s="83"/>
      <c r="H317" s="30"/>
      <c r="I317" s="30"/>
      <c r="J317" s="30"/>
      <c r="K317" s="30"/>
      <c r="L317" s="30"/>
      <c r="M317" s="30"/>
      <c r="N317" s="30"/>
      <c r="O317" s="30"/>
      <c r="P317" s="30"/>
      <c r="Q317" s="31"/>
      <c r="R317" s="17" t="str">
        <f t="shared" si="13"/>
        <v xml:space="preserve">H10 1,5 km </v>
      </c>
      <c r="S317" s="17" t="str">
        <f t="shared" si="14"/>
        <v>Wilmer Arnoldsson</v>
      </c>
      <c r="T317" s="84"/>
      <c r="U317" s="35"/>
      <c r="V317" s="35"/>
      <c r="W317" s="35"/>
      <c r="X317" s="35"/>
    </row>
    <row r="318" spans="1:24" s="17" customFormat="1" ht="12" customHeight="1">
      <c r="A318" s="25" t="s">
        <v>322</v>
      </c>
      <c r="B318" s="26" t="s">
        <v>216</v>
      </c>
      <c r="C318" s="109" t="s">
        <v>704</v>
      </c>
      <c r="D318" s="109" t="s">
        <v>706</v>
      </c>
      <c r="E318" s="27" t="s">
        <v>309</v>
      </c>
      <c r="F318" s="28">
        <f t="shared" si="12"/>
        <v>8</v>
      </c>
      <c r="G318" s="83">
        <v>282</v>
      </c>
      <c r="H318" s="30"/>
      <c r="I318" s="30">
        <v>223</v>
      </c>
      <c r="J318" s="30">
        <v>202</v>
      </c>
      <c r="K318" s="30"/>
      <c r="L318" s="30">
        <v>226</v>
      </c>
      <c r="M318" s="30"/>
      <c r="N318" s="30">
        <v>236</v>
      </c>
      <c r="O318" s="30">
        <v>201</v>
      </c>
      <c r="P318" s="30">
        <v>271</v>
      </c>
      <c r="Q318" s="31">
        <v>208</v>
      </c>
      <c r="R318" s="17" t="str">
        <f t="shared" si="13"/>
        <v>H12 2,5 km</v>
      </c>
      <c r="S318" s="17" t="str">
        <f t="shared" si="14"/>
        <v>Albin Augustsson</v>
      </c>
      <c r="T318" s="84"/>
      <c r="U318" s="35"/>
      <c r="V318" s="35"/>
      <c r="W318" s="35"/>
      <c r="X318" s="35"/>
    </row>
    <row r="319" spans="1:24" s="17" customFormat="1" ht="12" customHeight="1">
      <c r="A319" s="25" t="s">
        <v>322</v>
      </c>
      <c r="B319" s="26" t="s">
        <v>310</v>
      </c>
      <c r="C319" s="109" t="s">
        <v>710</v>
      </c>
      <c r="D319" s="109" t="s">
        <v>713</v>
      </c>
      <c r="E319" s="27" t="s">
        <v>309</v>
      </c>
      <c r="F319" s="28">
        <f t="shared" si="12"/>
        <v>0</v>
      </c>
      <c r="G319" s="83"/>
      <c r="H319" s="30"/>
      <c r="I319" s="30"/>
      <c r="J319" s="30"/>
      <c r="K319" s="30"/>
      <c r="L319" s="30"/>
      <c r="M319" s="30"/>
      <c r="N319" s="30"/>
      <c r="O319" s="30"/>
      <c r="P319" s="30"/>
      <c r="Q319" s="31"/>
      <c r="R319" s="17" t="str">
        <f t="shared" si="13"/>
        <v>H12 2,5 km</v>
      </c>
      <c r="S319" s="17" t="str">
        <f t="shared" si="14"/>
        <v>Alexander Lindberg</v>
      </c>
      <c r="T319" s="84"/>
      <c r="U319" s="35"/>
      <c r="V319" s="35"/>
      <c r="W319" s="35"/>
      <c r="X319" s="35"/>
    </row>
    <row r="320" spans="1:24" s="17" customFormat="1" ht="12" customHeight="1">
      <c r="A320" s="25" t="s">
        <v>322</v>
      </c>
      <c r="B320" s="26" t="s">
        <v>311</v>
      </c>
      <c r="C320" s="109" t="s">
        <v>714</v>
      </c>
      <c r="D320" s="109" t="s">
        <v>14</v>
      </c>
      <c r="E320" s="27" t="s">
        <v>312</v>
      </c>
      <c r="F320" s="28">
        <f t="shared" si="12"/>
        <v>0</v>
      </c>
      <c r="G320" s="83"/>
      <c r="H320" s="30"/>
      <c r="I320" s="30"/>
      <c r="J320" s="30"/>
      <c r="K320" s="30"/>
      <c r="L320" s="30"/>
      <c r="M320" s="30"/>
      <c r="N320" s="30"/>
      <c r="O320" s="30"/>
      <c r="P320" s="30"/>
      <c r="Q320" s="31"/>
      <c r="R320" s="17" t="str">
        <f t="shared" si="13"/>
        <v>H12 2,5 km</v>
      </c>
      <c r="S320" s="17" t="str">
        <f t="shared" si="14"/>
        <v>Alfred Persson</v>
      </c>
      <c r="T320" s="84"/>
      <c r="U320" s="35"/>
      <c r="V320" s="35"/>
      <c r="W320" s="35"/>
      <c r="X320" s="35"/>
    </row>
    <row r="321" spans="1:24" s="17" customFormat="1" ht="12" customHeight="1">
      <c r="A321" s="25" t="s">
        <v>322</v>
      </c>
      <c r="B321" s="26" t="s">
        <v>214</v>
      </c>
      <c r="C321" s="109" t="s">
        <v>726</v>
      </c>
      <c r="D321" s="109" t="s">
        <v>727</v>
      </c>
      <c r="E321" s="27" t="s">
        <v>309</v>
      </c>
      <c r="F321" s="28">
        <f t="shared" si="12"/>
        <v>0</v>
      </c>
      <c r="G321" s="83"/>
      <c r="H321" s="30"/>
      <c r="I321" s="30"/>
      <c r="J321" s="30"/>
      <c r="K321" s="30"/>
      <c r="L321" s="30"/>
      <c r="M321" s="30"/>
      <c r="N321" s="30"/>
      <c r="O321" s="30"/>
      <c r="P321" s="30"/>
      <c r="Q321" s="31"/>
      <c r="R321" s="17" t="str">
        <f t="shared" si="13"/>
        <v>H12 2,5 km</v>
      </c>
      <c r="S321" s="17" t="str">
        <f t="shared" si="14"/>
        <v>Alvin Eriksson</v>
      </c>
      <c r="T321" s="84"/>
      <c r="U321" s="35"/>
      <c r="V321" s="35"/>
      <c r="W321" s="35"/>
      <c r="X321" s="35"/>
    </row>
    <row r="322" spans="1:24" s="17" customFormat="1" ht="12" customHeight="1">
      <c r="A322" s="25" t="s">
        <v>322</v>
      </c>
      <c r="B322" s="26" t="s">
        <v>220</v>
      </c>
      <c r="C322" s="109" t="s">
        <v>754</v>
      </c>
      <c r="D322" s="109" t="s">
        <v>755</v>
      </c>
      <c r="E322" s="27" t="s">
        <v>309</v>
      </c>
      <c r="F322" s="28">
        <f t="shared" ref="F322:F385" si="15">COUNT(G322:Q322)</f>
        <v>0</v>
      </c>
      <c r="G322" s="83"/>
      <c r="H322" s="30"/>
      <c r="I322" s="30"/>
      <c r="J322" s="30"/>
      <c r="K322" s="30"/>
      <c r="L322" s="30"/>
      <c r="M322" s="30"/>
      <c r="N322" s="30"/>
      <c r="O322" s="30"/>
      <c r="P322" s="30"/>
      <c r="Q322" s="31"/>
      <c r="R322" s="17" t="str">
        <f t="shared" ref="R322:R385" si="16">A322</f>
        <v>H12 2,5 km</v>
      </c>
      <c r="S322" s="17" t="str">
        <f t="shared" ref="S322:S385" si="17">B322</f>
        <v>Arvid From</v>
      </c>
      <c r="T322" s="84"/>
      <c r="U322" s="35"/>
      <c r="V322" s="35"/>
      <c r="W322" s="35"/>
      <c r="X322" s="35"/>
    </row>
    <row r="323" spans="1:24" s="17" customFormat="1" ht="12" customHeight="1">
      <c r="A323" s="25" t="s">
        <v>322</v>
      </c>
      <c r="B323" s="26" t="s">
        <v>218</v>
      </c>
      <c r="C323" s="109" t="s">
        <v>758</v>
      </c>
      <c r="D323" s="109" t="s">
        <v>761</v>
      </c>
      <c r="E323" s="27" t="s">
        <v>309</v>
      </c>
      <c r="F323" s="28">
        <f t="shared" si="15"/>
        <v>1</v>
      </c>
      <c r="G323" s="83">
        <v>219</v>
      </c>
      <c r="H323" s="30"/>
      <c r="I323" s="30"/>
      <c r="J323" s="30"/>
      <c r="K323" s="30"/>
      <c r="L323" s="30"/>
      <c r="M323" s="30"/>
      <c r="N323" s="30"/>
      <c r="O323" s="30"/>
      <c r="P323" s="30"/>
      <c r="Q323" s="31"/>
      <c r="R323" s="17" t="str">
        <f t="shared" si="16"/>
        <v>H12 2,5 km</v>
      </c>
      <c r="S323" s="17" t="str">
        <f t="shared" si="17"/>
        <v>Axel Leander</v>
      </c>
      <c r="T323" s="84"/>
      <c r="U323" s="35"/>
      <c r="V323" s="35"/>
      <c r="W323" s="35"/>
      <c r="X323" s="35"/>
    </row>
    <row r="324" spans="1:24" s="17" customFormat="1" ht="12" customHeight="1">
      <c r="A324" s="25" t="s">
        <v>322</v>
      </c>
      <c r="B324" s="26" t="s">
        <v>313</v>
      </c>
      <c r="C324" s="109" t="s">
        <v>795</v>
      </c>
      <c r="D324" s="109" t="s">
        <v>711</v>
      </c>
      <c r="E324" s="27" t="s">
        <v>309</v>
      </c>
      <c r="F324" s="28">
        <f t="shared" si="15"/>
        <v>0</v>
      </c>
      <c r="G324" s="83"/>
      <c r="H324" s="30"/>
      <c r="I324" s="30"/>
      <c r="J324" s="30"/>
      <c r="K324" s="30"/>
      <c r="L324" s="30"/>
      <c r="M324" s="30"/>
      <c r="N324" s="30"/>
      <c r="O324" s="30"/>
      <c r="P324" s="30"/>
      <c r="Q324" s="31"/>
      <c r="R324" s="17" t="str">
        <f t="shared" si="16"/>
        <v>H12 2,5 km</v>
      </c>
      <c r="S324" s="17" t="str">
        <f t="shared" si="17"/>
        <v>Daniel Ernström</v>
      </c>
      <c r="T324" s="84"/>
      <c r="U324" s="35"/>
      <c r="V324" s="35"/>
      <c r="W324" s="35"/>
      <c r="X324" s="35"/>
    </row>
    <row r="325" spans="1:24" s="17" customFormat="1" ht="12" customHeight="1">
      <c r="A325" s="25" t="s">
        <v>322</v>
      </c>
      <c r="B325" s="26" t="s">
        <v>314</v>
      </c>
      <c r="C325" s="109" t="s">
        <v>795</v>
      </c>
      <c r="D325" s="109" t="s">
        <v>798</v>
      </c>
      <c r="E325" s="27" t="s">
        <v>312</v>
      </c>
      <c r="F325" s="28">
        <f t="shared" si="15"/>
        <v>0</v>
      </c>
      <c r="G325" s="83"/>
      <c r="H325" s="30"/>
      <c r="I325" s="30"/>
      <c r="J325" s="30"/>
      <c r="K325" s="30"/>
      <c r="L325" s="30"/>
      <c r="M325" s="30"/>
      <c r="N325" s="30"/>
      <c r="O325" s="30"/>
      <c r="P325" s="30"/>
      <c r="Q325" s="31"/>
      <c r="R325" s="17" t="str">
        <f t="shared" si="16"/>
        <v>H12 2,5 km</v>
      </c>
      <c r="S325" s="17" t="str">
        <f t="shared" si="17"/>
        <v>Daniel Pettersson</v>
      </c>
      <c r="T325" s="84"/>
      <c r="U325" s="35"/>
      <c r="V325" s="35"/>
      <c r="W325" s="35"/>
      <c r="X325" s="35"/>
    </row>
    <row r="326" spans="1:24" s="17" customFormat="1" ht="12" customHeight="1">
      <c r="A326" s="25" t="s">
        <v>322</v>
      </c>
      <c r="B326" s="26" t="s">
        <v>315</v>
      </c>
      <c r="C326" s="109" t="s">
        <v>795</v>
      </c>
      <c r="D326" s="109" t="s">
        <v>799</v>
      </c>
      <c r="E326" s="27" t="s">
        <v>309</v>
      </c>
      <c r="F326" s="28">
        <f t="shared" si="15"/>
        <v>6</v>
      </c>
      <c r="G326" s="83">
        <v>215</v>
      </c>
      <c r="H326" s="30"/>
      <c r="I326" s="30">
        <v>265</v>
      </c>
      <c r="J326" s="30">
        <v>255</v>
      </c>
      <c r="K326" s="30">
        <v>241</v>
      </c>
      <c r="L326" s="30"/>
      <c r="M326" s="30"/>
      <c r="N326" s="30">
        <v>245</v>
      </c>
      <c r="O326" s="30"/>
      <c r="P326" s="30">
        <v>272</v>
      </c>
      <c r="Q326" s="31"/>
      <c r="R326" s="17" t="str">
        <f t="shared" si="16"/>
        <v>H12 2,5 km</v>
      </c>
      <c r="S326" s="17" t="str">
        <f t="shared" si="17"/>
        <v>Daniel Salinas</v>
      </c>
      <c r="T326" s="84"/>
      <c r="U326" s="35"/>
      <c r="V326" s="35"/>
      <c r="W326" s="35"/>
      <c r="X326" s="35"/>
    </row>
    <row r="327" spans="1:24" s="17" customFormat="1" ht="12" customHeight="1">
      <c r="A327" s="25" t="s">
        <v>322</v>
      </c>
      <c r="B327" s="26" t="s">
        <v>589</v>
      </c>
      <c r="C327" s="109" t="s">
        <v>812</v>
      </c>
      <c r="D327" s="109" t="s">
        <v>813</v>
      </c>
      <c r="E327" s="27">
        <v>4</v>
      </c>
      <c r="F327" s="28">
        <f t="shared" si="15"/>
        <v>10</v>
      </c>
      <c r="G327" s="83">
        <v>208</v>
      </c>
      <c r="H327" s="30">
        <v>207</v>
      </c>
      <c r="I327" s="30">
        <v>207</v>
      </c>
      <c r="J327" s="30">
        <v>218</v>
      </c>
      <c r="K327" s="30">
        <v>201</v>
      </c>
      <c r="L327" s="30">
        <v>224</v>
      </c>
      <c r="M327" s="30">
        <v>207</v>
      </c>
      <c r="N327" s="30"/>
      <c r="O327" s="30">
        <v>214</v>
      </c>
      <c r="P327" s="30">
        <v>270</v>
      </c>
      <c r="Q327" s="31">
        <v>162</v>
      </c>
      <c r="R327" s="17" t="str">
        <f t="shared" si="16"/>
        <v>H12 2,5 km</v>
      </c>
      <c r="S327" s="17" t="str">
        <f t="shared" si="17"/>
        <v>Elias Lundgren</v>
      </c>
      <c r="T327" s="84"/>
      <c r="U327" s="35"/>
      <c r="V327" s="35"/>
      <c r="W327" s="35"/>
      <c r="X327" s="35"/>
    </row>
    <row r="328" spans="1:24" s="17" customFormat="1" ht="12" customHeight="1">
      <c r="A328" s="25" t="s">
        <v>322</v>
      </c>
      <c r="B328" s="26" t="s">
        <v>316</v>
      </c>
      <c r="C328" s="109" t="s">
        <v>862</v>
      </c>
      <c r="D328" s="109" t="s">
        <v>864</v>
      </c>
      <c r="E328" s="27" t="s">
        <v>309</v>
      </c>
      <c r="F328" s="28">
        <f t="shared" si="15"/>
        <v>0</v>
      </c>
      <c r="G328" s="83"/>
      <c r="H328" s="30"/>
      <c r="I328" s="30"/>
      <c r="J328" s="30"/>
      <c r="K328" s="30"/>
      <c r="L328" s="30"/>
      <c r="M328" s="30"/>
      <c r="N328" s="30"/>
      <c r="O328" s="30"/>
      <c r="P328" s="30"/>
      <c r="Q328" s="31"/>
      <c r="R328" s="17" t="str">
        <f t="shared" si="16"/>
        <v>H12 2,5 km</v>
      </c>
      <c r="S328" s="17" t="str">
        <f t="shared" si="17"/>
        <v>Filip Gustavsson</v>
      </c>
      <c r="T328" s="84"/>
      <c r="U328" s="35"/>
      <c r="V328" s="35"/>
      <c r="W328" s="35"/>
      <c r="X328" s="35"/>
    </row>
    <row r="329" spans="1:24" s="17" customFormat="1" ht="12" customHeight="1">
      <c r="A329" s="25" t="s">
        <v>322</v>
      </c>
      <c r="B329" s="26" t="s">
        <v>317</v>
      </c>
      <c r="C329" s="109" t="s">
        <v>862</v>
      </c>
      <c r="D329" s="109" t="s">
        <v>713</v>
      </c>
      <c r="E329" s="27" t="s">
        <v>309</v>
      </c>
      <c r="F329" s="28">
        <f t="shared" si="15"/>
        <v>0</v>
      </c>
      <c r="G329" s="83"/>
      <c r="H329" s="30"/>
      <c r="I329" s="30"/>
      <c r="J329" s="30"/>
      <c r="K329" s="30"/>
      <c r="L329" s="30"/>
      <c r="M329" s="30"/>
      <c r="N329" s="30"/>
      <c r="O329" s="30"/>
      <c r="P329" s="30"/>
      <c r="Q329" s="31"/>
      <c r="R329" s="17" t="str">
        <f t="shared" si="16"/>
        <v>H12 2,5 km</v>
      </c>
      <c r="S329" s="17" t="str">
        <f t="shared" si="17"/>
        <v>Filip Lindberg</v>
      </c>
      <c r="T329" s="84"/>
      <c r="U329" s="35"/>
      <c r="V329" s="35"/>
      <c r="W329" s="35"/>
      <c r="X329" s="35"/>
    </row>
    <row r="330" spans="1:24" s="17" customFormat="1" ht="12" customHeight="1">
      <c r="A330" s="25" t="s">
        <v>322</v>
      </c>
      <c r="B330" s="26" t="s">
        <v>222</v>
      </c>
      <c r="C330" s="109" t="s">
        <v>971</v>
      </c>
      <c r="D330" s="109" t="s">
        <v>867</v>
      </c>
      <c r="E330" s="27" t="s">
        <v>309</v>
      </c>
      <c r="F330" s="28">
        <f t="shared" si="15"/>
        <v>1</v>
      </c>
      <c r="G330" s="83"/>
      <c r="H330" s="30"/>
      <c r="I330" s="30"/>
      <c r="J330" s="30">
        <v>273</v>
      </c>
      <c r="K330" s="30"/>
      <c r="L330" s="30"/>
      <c r="M330" s="30"/>
      <c r="N330" s="30"/>
      <c r="O330" s="30"/>
      <c r="P330" s="30"/>
      <c r="Q330" s="31"/>
      <c r="R330" s="17" t="str">
        <f t="shared" si="16"/>
        <v>H12 2,5 km</v>
      </c>
      <c r="S330" s="17" t="str">
        <f t="shared" si="17"/>
        <v>Liam Möllberg</v>
      </c>
      <c r="T330" s="84"/>
      <c r="U330" s="35"/>
      <c r="V330" s="35"/>
      <c r="W330" s="35"/>
      <c r="X330" s="35"/>
    </row>
    <row r="331" spans="1:24" s="17" customFormat="1" ht="12" customHeight="1">
      <c r="A331" s="25" t="s">
        <v>322</v>
      </c>
      <c r="B331" s="26" t="s">
        <v>318</v>
      </c>
      <c r="C331" s="109" t="s">
        <v>1045</v>
      </c>
      <c r="D331" s="109" t="s">
        <v>926</v>
      </c>
      <c r="E331" s="27" t="s">
        <v>312</v>
      </c>
      <c r="F331" s="28">
        <f t="shared" si="15"/>
        <v>0</v>
      </c>
      <c r="G331" s="83"/>
      <c r="H331" s="30"/>
      <c r="I331" s="30"/>
      <c r="J331" s="30"/>
      <c r="K331" s="30"/>
      <c r="L331" s="30"/>
      <c r="M331" s="30"/>
      <c r="N331" s="30"/>
      <c r="O331" s="30"/>
      <c r="P331" s="30"/>
      <c r="Q331" s="31"/>
      <c r="R331" s="17" t="str">
        <f t="shared" si="16"/>
        <v>H12 2,5 km</v>
      </c>
      <c r="S331" s="17" t="str">
        <f t="shared" si="17"/>
        <v>Oskar Kalles</v>
      </c>
      <c r="T331" s="84"/>
      <c r="U331" s="35"/>
      <c r="V331" s="35"/>
      <c r="W331" s="35"/>
      <c r="X331" s="35"/>
    </row>
    <row r="332" spans="1:24" s="17" customFormat="1" ht="12" customHeight="1">
      <c r="A332" s="25" t="s">
        <v>322</v>
      </c>
      <c r="B332" s="26" t="s">
        <v>319</v>
      </c>
      <c r="C332" s="109" t="s">
        <v>1115</v>
      </c>
      <c r="D332" s="109" t="s">
        <v>952</v>
      </c>
      <c r="E332" s="27" t="s">
        <v>309</v>
      </c>
      <c r="F332" s="28">
        <f t="shared" si="15"/>
        <v>0</v>
      </c>
      <c r="G332" s="83"/>
      <c r="H332" s="30"/>
      <c r="I332" s="30"/>
      <c r="J332" s="30"/>
      <c r="K332" s="30"/>
      <c r="L332" s="30"/>
      <c r="M332" s="30"/>
      <c r="N332" s="30"/>
      <c r="O332" s="30"/>
      <c r="P332" s="30"/>
      <c r="Q332" s="31"/>
      <c r="R332" s="17" t="str">
        <f t="shared" si="16"/>
        <v>H12 2,5 km</v>
      </c>
      <c r="S332" s="17" t="str">
        <f t="shared" si="17"/>
        <v>Viktor Grund</v>
      </c>
      <c r="T332" s="84"/>
      <c r="U332" s="35"/>
      <c r="V332" s="35"/>
      <c r="W332" s="35"/>
      <c r="X332" s="35"/>
    </row>
    <row r="333" spans="1:24" s="17" customFormat="1" ht="12" customHeight="1">
      <c r="A333" s="25" t="s">
        <v>322</v>
      </c>
      <c r="B333" s="26" t="s">
        <v>320</v>
      </c>
      <c r="C333" s="109" t="s">
        <v>1115</v>
      </c>
      <c r="D333" s="109" t="s">
        <v>764</v>
      </c>
      <c r="E333" s="27" t="s">
        <v>312</v>
      </c>
      <c r="F333" s="28">
        <f t="shared" si="15"/>
        <v>0</v>
      </c>
      <c r="G333" s="83"/>
      <c r="H333" s="30"/>
      <c r="I333" s="30"/>
      <c r="J333" s="30"/>
      <c r="K333" s="30"/>
      <c r="L333" s="30"/>
      <c r="M333" s="30"/>
      <c r="N333" s="30"/>
      <c r="O333" s="30"/>
      <c r="P333" s="30"/>
      <c r="Q333" s="31"/>
      <c r="R333" s="17" t="str">
        <f t="shared" si="16"/>
        <v>H12 2,5 km</v>
      </c>
      <c r="S333" s="17" t="str">
        <f t="shared" si="17"/>
        <v>Viktor Hjertström</v>
      </c>
      <c r="T333" s="84"/>
      <c r="U333" s="35"/>
      <c r="V333" s="35"/>
      <c r="W333" s="35"/>
      <c r="X333" s="35"/>
    </row>
    <row r="334" spans="1:24" s="17" customFormat="1" ht="12" customHeight="1">
      <c r="A334" s="25" t="s">
        <v>322</v>
      </c>
      <c r="B334" s="26" t="s">
        <v>128</v>
      </c>
      <c r="C334" s="109" t="s">
        <v>1115</v>
      </c>
      <c r="D334" s="109" t="s">
        <v>807</v>
      </c>
      <c r="E334" s="27" t="s">
        <v>312</v>
      </c>
      <c r="F334" s="28">
        <f t="shared" si="15"/>
        <v>0</v>
      </c>
      <c r="G334" s="83"/>
      <c r="H334" s="30"/>
      <c r="I334" s="30"/>
      <c r="J334" s="30"/>
      <c r="K334" s="30"/>
      <c r="L334" s="30"/>
      <c r="M334" s="30"/>
      <c r="N334" s="30"/>
      <c r="O334" s="30"/>
      <c r="P334" s="30"/>
      <c r="Q334" s="31"/>
      <c r="R334" s="17" t="str">
        <f t="shared" si="16"/>
        <v>H12 2,5 km</v>
      </c>
      <c r="S334" s="17" t="str">
        <f t="shared" si="17"/>
        <v>Viktor Liinanki</v>
      </c>
      <c r="T334" s="84"/>
      <c r="U334" s="35"/>
      <c r="V334" s="35"/>
      <c r="W334" s="35"/>
      <c r="X334" s="35"/>
    </row>
    <row r="335" spans="1:24" s="17" customFormat="1" ht="12" customHeight="1">
      <c r="A335" s="25" t="s">
        <v>322</v>
      </c>
      <c r="B335" s="26" t="s">
        <v>321</v>
      </c>
      <c r="C335" s="109" t="s">
        <v>1119</v>
      </c>
      <c r="D335" s="109" t="s">
        <v>1120</v>
      </c>
      <c r="E335" s="27" t="s">
        <v>312</v>
      </c>
      <c r="F335" s="28">
        <f t="shared" si="15"/>
        <v>0</v>
      </c>
      <c r="G335" s="83"/>
      <c r="H335" s="30"/>
      <c r="I335" s="30"/>
      <c r="J335" s="30"/>
      <c r="K335" s="30"/>
      <c r="L335" s="30"/>
      <c r="M335" s="30"/>
      <c r="N335" s="30"/>
      <c r="O335" s="30"/>
      <c r="P335" s="30"/>
      <c r="Q335" s="31"/>
      <c r="R335" s="17" t="str">
        <f t="shared" si="16"/>
        <v>H12 2,5 km</v>
      </c>
      <c r="S335" s="17" t="str">
        <f t="shared" si="17"/>
        <v>William Lindblad</v>
      </c>
      <c r="T335" s="84"/>
      <c r="U335" s="35"/>
      <c r="V335" s="35"/>
      <c r="W335" s="35"/>
      <c r="X335" s="35"/>
    </row>
    <row r="336" spans="1:24" s="17" customFormat="1" ht="12" customHeight="1">
      <c r="A336" s="25" t="s">
        <v>357</v>
      </c>
      <c r="B336" s="26" t="s">
        <v>338</v>
      </c>
      <c r="C336" s="109" t="s">
        <v>737</v>
      </c>
      <c r="D336" s="109" t="s">
        <v>739</v>
      </c>
      <c r="E336" s="27" t="s">
        <v>339</v>
      </c>
      <c r="F336" s="28">
        <f t="shared" si="15"/>
        <v>0</v>
      </c>
      <c r="G336" s="83"/>
      <c r="H336" s="30"/>
      <c r="I336" s="30"/>
      <c r="J336" s="30"/>
      <c r="K336" s="30"/>
      <c r="L336" s="30"/>
      <c r="M336" s="30"/>
      <c r="N336" s="30"/>
      <c r="O336" s="30"/>
      <c r="P336" s="30"/>
      <c r="Q336" s="31"/>
      <c r="R336" s="17" t="str">
        <f t="shared" si="16"/>
        <v>H14 2,5 km</v>
      </c>
      <c r="S336" s="17" t="str">
        <f t="shared" si="17"/>
        <v>Andreas Hörle</v>
      </c>
      <c r="T336" s="84"/>
      <c r="U336" s="35"/>
      <c r="V336" s="35"/>
      <c r="W336" s="35"/>
      <c r="X336" s="35"/>
    </row>
    <row r="337" spans="1:24" s="17" customFormat="1" ht="12" customHeight="1">
      <c r="A337" s="25" t="s">
        <v>357</v>
      </c>
      <c r="B337" s="26" t="s">
        <v>340</v>
      </c>
      <c r="C337" s="109" t="s">
        <v>763</v>
      </c>
      <c r="D337" s="109" t="s">
        <v>764</v>
      </c>
      <c r="E337" s="27" t="s">
        <v>341</v>
      </c>
      <c r="F337" s="28">
        <f t="shared" si="15"/>
        <v>0</v>
      </c>
      <c r="G337" s="83"/>
      <c r="H337" s="30"/>
      <c r="I337" s="30"/>
      <c r="J337" s="30"/>
      <c r="K337" s="30"/>
      <c r="L337" s="30"/>
      <c r="M337" s="30"/>
      <c r="N337" s="30"/>
      <c r="O337" s="30"/>
      <c r="P337" s="30"/>
      <c r="Q337" s="31"/>
      <c r="R337" s="17" t="str">
        <f t="shared" si="16"/>
        <v>H14 2,5 km</v>
      </c>
      <c r="S337" s="17" t="str">
        <f t="shared" si="17"/>
        <v>Benjamin Hjertström</v>
      </c>
      <c r="T337" s="84"/>
      <c r="U337" s="35"/>
      <c r="V337" s="35"/>
      <c r="W337" s="35"/>
      <c r="X337" s="35"/>
    </row>
    <row r="338" spans="1:24" s="17" customFormat="1" ht="12" customHeight="1">
      <c r="A338" s="25" t="s">
        <v>357</v>
      </c>
      <c r="B338" s="26" t="s">
        <v>342</v>
      </c>
      <c r="C338" s="109" t="s">
        <v>795</v>
      </c>
      <c r="D338" s="109" t="s">
        <v>727</v>
      </c>
      <c r="E338" s="27" t="s">
        <v>339</v>
      </c>
      <c r="F338" s="28">
        <f t="shared" si="15"/>
        <v>0</v>
      </c>
      <c r="G338" s="83"/>
      <c r="H338" s="30"/>
      <c r="I338" s="30"/>
      <c r="J338" s="30"/>
      <c r="K338" s="30"/>
      <c r="L338" s="30"/>
      <c r="M338" s="30"/>
      <c r="N338" s="30"/>
      <c r="O338" s="30"/>
      <c r="P338" s="30"/>
      <c r="Q338" s="31"/>
      <c r="R338" s="17" t="str">
        <f t="shared" si="16"/>
        <v>H14 2,5 km</v>
      </c>
      <c r="S338" s="17" t="str">
        <f t="shared" si="17"/>
        <v>Daniel Eriksson</v>
      </c>
      <c r="T338" s="84"/>
      <c r="U338" s="35"/>
      <c r="V338" s="35"/>
      <c r="W338" s="35"/>
      <c r="X338" s="35"/>
    </row>
    <row r="339" spans="1:24" s="17" customFormat="1" ht="12" customHeight="1">
      <c r="A339" s="25" t="s">
        <v>357</v>
      </c>
      <c r="B339" s="26" t="s">
        <v>343</v>
      </c>
      <c r="C339" s="109" t="s">
        <v>838</v>
      </c>
      <c r="D339" s="109" t="s">
        <v>746</v>
      </c>
      <c r="E339" s="27" t="s">
        <v>339</v>
      </c>
      <c r="F339" s="28">
        <f t="shared" si="15"/>
        <v>0</v>
      </c>
      <c r="G339" s="83"/>
      <c r="H339" s="30"/>
      <c r="I339" s="30"/>
      <c r="J339" s="30"/>
      <c r="K339" s="30"/>
      <c r="L339" s="30"/>
      <c r="M339" s="30"/>
      <c r="N339" s="30"/>
      <c r="O339" s="30"/>
      <c r="P339" s="30"/>
      <c r="Q339" s="31"/>
      <c r="R339" s="17" t="str">
        <f t="shared" si="16"/>
        <v>H14 2,5 km</v>
      </c>
      <c r="S339" s="17" t="str">
        <f t="shared" si="17"/>
        <v>Emanuel Hahne</v>
      </c>
      <c r="T339" s="84"/>
      <c r="U339" s="35"/>
      <c r="V339" s="35"/>
      <c r="W339" s="35"/>
      <c r="X339" s="35"/>
    </row>
    <row r="340" spans="1:24" s="17" customFormat="1" ht="12" customHeight="1">
      <c r="A340" s="25" t="s">
        <v>357</v>
      </c>
      <c r="B340" s="26" t="s">
        <v>344</v>
      </c>
      <c r="C340" s="109" t="s">
        <v>848</v>
      </c>
      <c r="D340" s="109" t="s">
        <v>852</v>
      </c>
      <c r="E340" s="27" t="s">
        <v>339</v>
      </c>
      <c r="F340" s="28">
        <f t="shared" si="15"/>
        <v>0</v>
      </c>
      <c r="G340" s="83"/>
      <c r="H340" s="30"/>
      <c r="I340" s="30"/>
      <c r="J340" s="30"/>
      <c r="K340" s="30"/>
      <c r="L340" s="30"/>
      <c r="M340" s="30"/>
      <c r="N340" s="30"/>
      <c r="O340" s="30"/>
      <c r="P340" s="30"/>
      <c r="Q340" s="31"/>
      <c r="R340" s="17" t="str">
        <f t="shared" si="16"/>
        <v>H14 2,5 km</v>
      </c>
      <c r="S340" s="17" t="str">
        <f t="shared" si="17"/>
        <v>Erik Nilsson</v>
      </c>
      <c r="T340" s="84"/>
      <c r="U340" s="35"/>
      <c r="V340" s="35"/>
      <c r="W340" s="35"/>
      <c r="X340" s="35"/>
    </row>
    <row r="341" spans="1:24" s="17" customFormat="1" ht="12" customHeight="1">
      <c r="A341" s="25" t="s">
        <v>357</v>
      </c>
      <c r="B341" s="26" t="s">
        <v>345</v>
      </c>
      <c r="C341" s="109" t="s">
        <v>893</v>
      </c>
      <c r="D341" s="109" t="s">
        <v>894</v>
      </c>
      <c r="E341" s="27" t="s">
        <v>339</v>
      </c>
      <c r="F341" s="28">
        <f t="shared" si="15"/>
        <v>0</v>
      </c>
      <c r="G341" s="83"/>
      <c r="H341" s="30"/>
      <c r="I341" s="30"/>
      <c r="J341" s="30"/>
      <c r="K341" s="30"/>
      <c r="L341" s="30"/>
      <c r="M341" s="30"/>
      <c r="N341" s="30"/>
      <c r="O341" s="30"/>
      <c r="P341" s="30"/>
      <c r="Q341" s="31"/>
      <c r="R341" s="17" t="str">
        <f t="shared" si="16"/>
        <v>H14 2,5 km</v>
      </c>
      <c r="S341" s="17" t="str">
        <f t="shared" si="17"/>
        <v>Henry Svens</v>
      </c>
      <c r="T341" s="84"/>
      <c r="U341" s="35"/>
      <c r="V341" s="35"/>
      <c r="W341" s="35"/>
      <c r="X341" s="35"/>
    </row>
    <row r="342" spans="1:24" s="17" customFormat="1" ht="12" customHeight="1">
      <c r="A342" s="25" t="s">
        <v>357</v>
      </c>
      <c r="B342" s="26" t="s">
        <v>587</v>
      </c>
      <c r="C342" s="109" t="s">
        <v>929</v>
      </c>
      <c r="D342" s="109" t="s">
        <v>845</v>
      </c>
      <c r="E342" s="27">
        <v>1</v>
      </c>
      <c r="F342" s="28">
        <f t="shared" si="15"/>
        <v>2</v>
      </c>
      <c r="G342" s="83">
        <v>202</v>
      </c>
      <c r="H342" s="30"/>
      <c r="I342" s="30"/>
      <c r="J342" s="30"/>
      <c r="K342" s="30"/>
      <c r="L342" s="30"/>
      <c r="M342" s="30"/>
      <c r="N342" s="30"/>
      <c r="O342" s="30">
        <v>218</v>
      </c>
      <c r="P342" s="30"/>
      <c r="Q342" s="31"/>
      <c r="R342" s="17" t="str">
        <f t="shared" si="16"/>
        <v>H14 2,5 km</v>
      </c>
      <c r="S342" s="17" t="str">
        <f t="shared" si="17"/>
        <v>Joakim Nordqvist</v>
      </c>
      <c r="T342" s="84"/>
      <c r="U342" s="35"/>
      <c r="V342" s="35"/>
      <c r="W342" s="35"/>
      <c r="X342" s="35"/>
    </row>
    <row r="343" spans="1:24" s="17" customFormat="1" ht="12" customHeight="1">
      <c r="A343" s="25" t="s">
        <v>357</v>
      </c>
      <c r="B343" s="26" t="s">
        <v>346</v>
      </c>
      <c r="C343" s="109" t="s">
        <v>932</v>
      </c>
      <c r="D343" s="109" t="s">
        <v>933</v>
      </c>
      <c r="E343" s="27" t="s">
        <v>339</v>
      </c>
      <c r="F343" s="28">
        <f t="shared" si="15"/>
        <v>0</v>
      </c>
      <c r="G343" s="83"/>
      <c r="H343" s="30"/>
      <c r="I343" s="30"/>
      <c r="J343" s="30"/>
      <c r="K343" s="30"/>
      <c r="L343" s="30"/>
      <c r="M343" s="30"/>
      <c r="N343" s="30"/>
      <c r="O343" s="30"/>
      <c r="P343" s="30"/>
      <c r="Q343" s="31"/>
      <c r="R343" s="17" t="str">
        <f t="shared" si="16"/>
        <v>H14 2,5 km</v>
      </c>
      <c r="S343" s="17" t="str">
        <f t="shared" si="17"/>
        <v>Johan Mjörnander</v>
      </c>
      <c r="T343" s="84"/>
      <c r="U343" s="35"/>
      <c r="V343" s="35"/>
      <c r="W343" s="35"/>
      <c r="X343" s="35"/>
    </row>
    <row r="344" spans="1:24" s="17" customFormat="1" ht="12" customHeight="1">
      <c r="A344" s="25" t="s">
        <v>357</v>
      </c>
      <c r="B344" s="26" t="s">
        <v>347</v>
      </c>
      <c r="C344" s="109" t="s">
        <v>997</v>
      </c>
      <c r="D344" s="109" t="s">
        <v>882</v>
      </c>
      <c r="E344" s="27" t="s">
        <v>339</v>
      </c>
      <c r="F344" s="28">
        <f t="shared" si="15"/>
        <v>0</v>
      </c>
      <c r="G344" s="83"/>
      <c r="H344" s="30"/>
      <c r="I344" s="30"/>
      <c r="J344" s="30"/>
      <c r="K344" s="30"/>
      <c r="L344" s="30"/>
      <c r="M344" s="30"/>
      <c r="N344" s="30"/>
      <c r="O344" s="30"/>
      <c r="P344" s="30"/>
      <c r="Q344" s="31"/>
      <c r="R344" s="17" t="str">
        <f t="shared" si="16"/>
        <v>H14 2,5 km</v>
      </c>
      <c r="S344" s="17" t="str">
        <f t="shared" si="17"/>
        <v>Malte Torshage</v>
      </c>
      <c r="T344" s="84"/>
      <c r="U344" s="35"/>
      <c r="V344" s="35"/>
      <c r="W344" s="35"/>
      <c r="X344" s="35"/>
    </row>
    <row r="345" spans="1:24" s="17" customFormat="1" ht="12" customHeight="1">
      <c r="A345" s="25" t="s">
        <v>357</v>
      </c>
      <c r="B345" s="26" t="s">
        <v>348</v>
      </c>
      <c r="C345" s="109" t="s">
        <v>1005</v>
      </c>
      <c r="D345" s="109" t="s">
        <v>926</v>
      </c>
      <c r="E345" s="27" t="s">
        <v>339</v>
      </c>
      <c r="F345" s="28">
        <f t="shared" si="15"/>
        <v>0</v>
      </c>
      <c r="G345" s="83"/>
      <c r="H345" s="30"/>
      <c r="I345" s="30"/>
      <c r="J345" s="30"/>
      <c r="K345" s="30"/>
      <c r="L345" s="30"/>
      <c r="M345" s="30"/>
      <c r="N345" s="30"/>
      <c r="O345" s="30"/>
      <c r="P345" s="30"/>
      <c r="Q345" s="31"/>
      <c r="R345" s="17" t="str">
        <f t="shared" si="16"/>
        <v>H14 2,5 km</v>
      </c>
      <c r="S345" s="17" t="str">
        <f t="shared" si="17"/>
        <v>Marius Kalles</v>
      </c>
      <c r="T345" s="84"/>
      <c r="U345" s="35"/>
      <c r="V345" s="35"/>
      <c r="W345" s="35"/>
      <c r="X345" s="35"/>
    </row>
    <row r="346" spans="1:24" s="17" customFormat="1" ht="12" customHeight="1">
      <c r="A346" s="25" t="s">
        <v>357</v>
      </c>
      <c r="B346" s="26" t="s">
        <v>349</v>
      </c>
      <c r="C346" s="109" t="s">
        <v>1013</v>
      </c>
      <c r="D346" s="109" t="s">
        <v>1014</v>
      </c>
      <c r="E346" s="27" t="s">
        <v>339</v>
      </c>
      <c r="F346" s="28">
        <f t="shared" si="15"/>
        <v>0</v>
      </c>
      <c r="G346" s="83"/>
      <c r="H346" s="30"/>
      <c r="I346" s="30"/>
      <c r="J346" s="30"/>
      <c r="K346" s="30"/>
      <c r="L346" s="30"/>
      <c r="M346" s="30"/>
      <c r="N346" s="30"/>
      <c r="O346" s="30"/>
      <c r="P346" s="30"/>
      <c r="Q346" s="31"/>
      <c r="R346" s="17" t="str">
        <f t="shared" si="16"/>
        <v>H14 2,5 km</v>
      </c>
      <c r="S346" s="17" t="str">
        <f t="shared" si="17"/>
        <v>Max Edberg</v>
      </c>
      <c r="T346" s="84"/>
      <c r="U346" s="35"/>
      <c r="V346" s="35"/>
      <c r="W346" s="35"/>
      <c r="X346" s="35"/>
    </row>
    <row r="347" spans="1:24" s="17" customFormat="1" ht="12" customHeight="1">
      <c r="A347" s="25" t="s">
        <v>357</v>
      </c>
      <c r="B347" s="26" t="s">
        <v>350</v>
      </c>
      <c r="C347" s="109" t="s">
        <v>1013</v>
      </c>
      <c r="D347" s="109" t="s">
        <v>1015</v>
      </c>
      <c r="E347" s="27" t="s">
        <v>339</v>
      </c>
      <c r="F347" s="28">
        <f t="shared" si="15"/>
        <v>0</v>
      </c>
      <c r="G347" s="83"/>
      <c r="H347" s="30"/>
      <c r="I347" s="30"/>
      <c r="J347" s="30"/>
      <c r="K347" s="30"/>
      <c r="L347" s="30"/>
      <c r="M347" s="30"/>
      <c r="N347" s="30"/>
      <c r="O347" s="30"/>
      <c r="P347" s="30"/>
      <c r="Q347" s="31"/>
      <c r="R347" s="17" t="str">
        <f t="shared" si="16"/>
        <v>H14 2,5 km</v>
      </c>
      <c r="S347" s="17" t="str">
        <f t="shared" si="17"/>
        <v>Max Flodin</v>
      </c>
      <c r="T347" s="84"/>
      <c r="U347" s="35"/>
      <c r="V347" s="35"/>
      <c r="W347" s="35"/>
      <c r="X347" s="35"/>
    </row>
    <row r="348" spans="1:24" s="17" customFormat="1" ht="12" customHeight="1">
      <c r="A348" s="25" t="s">
        <v>357</v>
      </c>
      <c r="B348" s="26" t="s">
        <v>351</v>
      </c>
      <c r="C348" s="109" t="s">
        <v>1041</v>
      </c>
      <c r="D348" s="109" t="s">
        <v>709</v>
      </c>
      <c r="E348" s="27" t="s">
        <v>339</v>
      </c>
      <c r="F348" s="28">
        <f t="shared" si="15"/>
        <v>5</v>
      </c>
      <c r="G348" s="83"/>
      <c r="H348" s="30">
        <v>244</v>
      </c>
      <c r="I348" s="30">
        <v>262</v>
      </c>
      <c r="J348" s="30"/>
      <c r="K348" s="30">
        <v>228</v>
      </c>
      <c r="L348" s="30"/>
      <c r="M348" s="30"/>
      <c r="N348" s="30"/>
      <c r="O348" s="30">
        <v>256</v>
      </c>
      <c r="P348" s="30"/>
      <c r="Q348" s="31">
        <v>184</v>
      </c>
      <c r="R348" s="17" t="str">
        <f t="shared" si="16"/>
        <v>H14 2,5 km</v>
      </c>
      <c r="S348" s="17" t="str">
        <f t="shared" si="17"/>
        <v>Oliver Pihlström</v>
      </c>
      <c r="T348" s="84"/>
      <c r="U348" s="35"/>
      <c r="V348" s="35"/>
      <c r="W348" s="35"/>
      <c r="X348" s="35"/>
    </row>
    <row r="349" spans="1:24" s="17" customFormat="1" ht="12" customHeight="1">
      <c r="A349" s="25" t="s">
        <v>357</v>
      </c>
      <c r="B349" s="26" t="s">
        <v>352</v>
      </c>
      <c r="C349" s="109" t="s">
        <v>1045</v>
      </c>
      <c r="D349" s="109" t="s">
        <v>1046</v>
      </c>
      <c r="E349" s="27" t="s">
        <v>339</v>
      </c>
      <c r="F349" s="28">
        <f t="shared" si="15"/>
        <v>0</v>
      </c>
      <c r="G349" s="83"/>
      <c r="H349" s="30"/>
      <c r="I349" s="30"/>
      <c r="J349" s="30"/>
      <c r="K349" s="30"/>
      <c r="L349" s="30"/>
      <c r="M349" s="30"/>
      <c r="N349" s="30"/>
      <c r="O349" s="30"/>
      <c r="P349" s="30"/>
      <c r="Q349" s="31"/>
      <c r="R349" s="17" t="str">
        <f t="shared" si="16"/>
        <v>H14 2,5 km</v>
      </c>
      <c r="S349" s="17" t="str">
        <f t="shared" si="17"/>
        <v>Oskar Flygt</v>
      </c>
      <c r="T349" s="84"/>
      <c r="U349" s="35"/>
      <c r="V349" s="35"/>
      <c r="W349" s="35"/>
      <c r="X349" s="35"/>
    </row>
    <row r="350" spans="1:24" s="17" customFormat="1" ht="12" customHeight="1">
      <c r="A350" s="25" t="s">
        <v>357</v>
      </c>
      <c r="B350" s="26" t="s">
        <v>353</v>
      </c>
      <c r="C350" s="109" t="s">
        <v>1045</v>
      </c>
      <c r="D350" s="109" t="s">
        <v>1047</v>
      </c>
      <c r="E350" s="27" t="s">
        <v>339</v>
      </c>
      <c r="F350" s="28">
        <f t="shared" si="15"/>
        <v>0</v>
      </c>
      <c r="G350" s="83"/>
      <c r="H350" s="30"/>
      <c r="I350" s="30"/>
      <c r="J350" s="30"/>
      <c r="K350" s="30"/>
      <c r="L350" s="30"/>
      <c r="M350" s="30"/>
      <c r="N350" s="30"/>
      <c r="O350" s="30"/>
      <c r="P350" s="30"/>
      <c r="Q350" s="31"/>
      <c r="R350" s="17" t="str">
        <f t="shared" si="16"/>
        <v>H14 2,5 km</v>
      </c>
      <c r="S350" s="17" t="str">
        <f t="shared" si="17"/>
        <v>Oskar Nyholm</v>
      </c>
      <c r="T350" s="84"/>
      <c r="U350" s="35"/>
      <c r="V350" s="35"/>
      <c r="W350" s="35"/>
      <c r="X350" s="35"/>
    </row>
    <row r="351" spans="1:24" s="17" customFormat="1" ht="12" customHeight="1">
      <c r="A351" s="25" t="s">
        <v>357</v>
      </c>
      <c r="B351" s="26" t="s">
        <v>354</v>
      </c>
      <c r="C351" s="109" t="s">
        <v>1070</v>
      </c>
      <c r="D351" s="109" t="s">
        <v>931</v>
      </c>
      <c r="E351" s="27" t="s">
        <v>339</v>
      </c>
      <c r="F351" s="28">
        <f t="shared" si="15"/>
        <v>0</v>
      </c>
      <c r="G351" s="83"/>
      <c r="H351" s="30"/>
      <c r="I351" s="30"/>
      <c r="J351" s="30"/>
      <c r="K351" s="30"/>
      <c r="L351" s="30"/>
      <c r="M351" s="30"/>
      <c r="N351" s="30"/>
      <c r="O351" s="30"/>
      <c r="P351" s="30"/>
      <c r="Q351" s="31"/>
      <c r="R351" s="17" t="str">
        <f t="shared" si="16"/>
        <v>H14 2,5 km</v>
      </c>
      <c r="S351" s="17" t="str">
        <f t="shared" si="17"/>
        <v>Samuel Creutzer</v>
      </c>
      <c r="T351" s="84"/>
      <c r="U351" s="35"/>
      <c r="V351" s="35"/>
      <c r="W351" s="35"/>
      <c r="X351" s="35"/>
    </row>
    <row r="352" spans="1:24" s="17" customFormat="1" ht="12" customHeight="1">
      <c r="A352" s="25" t="s">
        <v>357</v>
      </c>
      <c r="B352" s="26" t="s">
        <v>355</v>
      </c>
      <c r="C352" s="109" t="s">
        <v>1088</v>
      </c>
      <c r="D352" s="109" t="s">
        <v>1089</v>
      </c>
      <c r="E352" s="27" t="s">
        <v>339</v>
      </c>
      <c r="F352" s="28">
        <f t="shared" si="15"/>
        <v>0</v>
      </c>
      <c r="G352" s="83"/>
      <c r="H352" s="30"/>
      <c r="I352" s="30"/>
      <c r="J352" s="30"/>
      <c r="K352" s="30"/>
      <c r="L352" s="30"/>
      <c r="M352" s="30"/>
      <c r="N352" s="30"/>
      <c r="O352" s="30"/>
      <c r="P352" s="30"/>
      <c r="Q352" s="31"/>
      <c r="R352" s="17" t="str">
        <f t="shared" si="16"/>
        <v>H14 2,5 km</v>
      </c>
      <c r="S352" s="17" t="str">
        <f t="shared" si="17"/>
        <v>Ted Ellnertz</v>
      </c>
      <c r="T352" s="84"/>
      <c r="U352" s="35"/>
      <c r="V352" s="35"/>
      <c r="W352" s="35"/>
      <c r="X352" s="35"/>
    </row>
    <row r="353" spans="1:24" s="17" customFormat="1" ht="12" customHeight="1">
      <c r="A353" s="25" t="s">
        <v>357</v>
      </c>
      <c r="B353" s="26" t="s">
        <v>356</v>
      </c>
      <c r="C353" s="109" t="s">
        <v>1119</v>
      </c>
      <c r="D353" s="109" t="s">
        <v>740</v>
      </c>
      <c r="E353" s="27" t="s">
        <v>339</v>
      </c>
      <c r="F353" s="28">
        <f t="shared" si="15"/>
        <v>0</v>
      </c>
      <c r="G353" s="83"/>
      <c r="H353" s="30"/>
      <c r="I353" s="30"/>
      <c r="J353" s="30"/>
      <c r="K353" s="30"/>
      <c r="L353" s="30"/>
      <c r="M353" s="30"/>
      <c r="N353" s="30"/>
      <c r="O353" s="30"/>
      <c r="P353" s="30"/>
      <c r="Q353" s="31"/>
      <c r="R353" s="17" t="str">
        <f t="shared" si="16"/>
        <v>H14 2,5 km</v>
      </c>
      <c r="S353" s="17" t="str">
        <f t="shared" si="17"/>
        <v>William Sjöberg</v>
      </c>
      <c r="T353" s="84"/>
      <c r="U353" s="35"/>
      <c r="V353" s="35"/>
      <c r="W353" s="35"/>
      <c r="X353" s="35"/>
    </row>
    <row r="354" spans="1:24" s="17" customFormat="1" ht="12" customHeight="1">
      <c r="A354" s="25" t="s">
        <v>393</v>
      </c>
      <c r="B354" s="26" t="s">
        <v>377</v>
      </c>
      <c r="C354" s="109" t="s">
        <v>800</v>
      </c>
      <c r="D354" s="109" t="s">
        <v>803</v>
      </c>
      <c r="E354" s="27" t="s">
        <v>378</v>
      </c>
      <c r="F354" s="28">
        <f t="shared" si="15"/>
        <v>0</v>
      </c>
      <c r="G354" s="83"/>
      <c r="H354" s="30"/>
      <c r="I354" s="30"/>
      <c r="J354" s="30"/>
      <c r="K354" s="30"/>
      <c r="L354" s="30"/>
      <c r="M354" s="30"/>
      <c r="N354" s="30"/>
      <c r="O354" s="30"/>
      <c r="P354" s="30"/>
      <c r="Q354" s="31"/>
      <c r="R354" s="17" t="str">
        <f t="shared" si="16"/>
        <v>H16 5 km</v>
      </c>
      <c r="S354" s="17" t="str">
        <f t="shared" si="17"/>
        <v>David Müller</v>
      </c>
      <c r="T354" s="84"/>
      <c r="U354" s="35"/>
      <c r="V354" s="35"/>
      <c r="W354" s="35"/>
      <c r="X354" s="35"/>
    </row>
    <row r="355" spans="1:24" s="17" customFormat="1" ht="12" customHeight="1">
      <c r="A355" s="25" t="s">
        <v>393</v>
      </c>
      <c r="B355" s="26" t="s">
        <v>379</v>
      </c>
      <c r="C355" s="109" t="s">
        <v>848</v>
      </c>
      <c r="D355" s="109" t="s">
        <v>806</v>
      </c>
      <c r="E355" s="27" t="s">
        <v>380</v>
      </c>
      <c r="F355" s="28">
        <f t="shared" si="15"/>
        <v>5</v>
      </c>
      <c r="G355" s="83">
        <v>226</v>
      </c>
      <c r="H355" s="30"/>
      <c r="I355" s="30"/>
      <c r="J355" s="30"/>
      <c r="K355" s="30">
        <v>203</v>
      </c>
      <c r="L355" s="30"/>
      <c r="M355" s="30"/>
      <c r="N355" s="30">
        <v>211</v>
      </c>
      <c r="O355" s="30">
        <v>221</v>
      </c>
      <c r="P355" s="30">
        <v>103</v>
      </c>
      <c r="Q355" s="31"/>
      <c r="R355" s="17" t="str">
        <f t="shared" si="16"/>
        <v>H16 5 km</v>
      </c>
      <c r="S355" s="17" t="str">
        <f t="shared" si="17"/>
        <v>Erik Einarsson</v>
      </c>
      <c r="T355" s="84"/>
      <c r="U355" s="35"/>
      <c r="V355" s="35"/>
      <c r="W355" s="35"/>
      <c r="X355" s="35"/>
    </row>
    <row r="356" spans="1:24" s="17" customFormat="1" ht="12" customHeight="1">
      <c r="A356" s="25" t="s">
        <v>393</v>
      </c>
      <c r="B356" s="26" t="s">
        <v>381</v>
      </c>
      <c r="C356" s="109" t="s">
        <v>848</v>
      </c>
      <c r="D356" s="109" t="s">
        <v>747</v>
      </c>
      <c r="E356" s="27" t="s">
        <v>380</v>
      </c>
      <c r="F356" s="28">
        <f t="shared" si="15"/>
        <v>5</v>
      </c>
      <c r="G356" s="83">
        <v>238</v>
      </c>
      <c r="H356" s="30"/>
      <c r="I356" s="30"/>
      <c r="J356" s="30"/>
      <c r="K356" s="30"/>
      <c r="L356" s="30"/>
      <c r="M356" s="30">
        <v>219</v>
      </c>
      <c r="N356" s="30"/>
      <c r="O356" s="30">
        <v>247</v>
      </c>
      <c r="P356" s="30">
        <v>101</v>
      </c>
      <c r="Q356" s="31">
        <v>172</v>
      </c>
      <c r="R356" s="17" t="str">
        <f t="shared" si="16"/>
        <v>H16 5 km</v>
      </c>
      <c r="S356" s="17" t="str">
        <f t="shared" si="17"/>
        <v>Erik Krysén</v>
      </c>
      <c r="T356" s="84"/>
      <c r="U356" s="35"/>
      <c r="V356" s="35"/>
      <c r="W356" s="35"/>
      <c r="X356" s="35"/>
    </row>
    <row r="357" spans="1:24" s="17" customFormat="1" ht="12" customHeight="1">
      <c r="A357" s="25" t="s">
        <v>393</v>
      </c>
      <c r="B357" s="26" t="s">
        <v>382</v>
      </c>
      <c r="C357" s="109" t="s">
        <v>862</v>
      </c>
      <c r="D357" s="109" t="s">
        <v>865</v>
      </c>
      <c r="E357" s="27">
        <v>99</v>
      </c>
      <c r="F357" s="28">
        <f t="shared" si="15"/>
        <v>0</v>
      </c>
      <c r="G357" s="83"/>
      <c r="H357" s="30"/>
      <c r="I357" s="30"/>
      <c r="J357" s="30"/>
      <c r="K357" s="30"/>
      <c r="L357" s="30"/>
      <c r="M357" s="30"/>
      <c r="N357" s="30"/>
      <c r="O357" s="30"/>
      <c r="P357" s="30"/>
      <c r="Q357" s="31"/>
      <c r="R357" s="17" t="str">
        <f t="shared" si="16"/>
        <v>H16 5 km</v>
      </c>
      <c r="S357" s="17" t="str">
        <f t="shared" si="17"/>
        <v>Filip Hanberg</v>
      </c>
      <c r="T357" s="84"/>
      <c r="U357" s="35"/>
      <c r="V357" s="35"/>
      <c r="W357" s="35"/>
      <c r="X357" s="35"/>
    </row>
    <row r="358" spans="1:24" s="17" customFormat="1" ht="12" customHeight="1">
      <c r="A358" s="25" t="s">
        <v>393</v>
      </c>
      <c r="B358" s="26" t="s">
        <v>383</v>
      </c>
      <c r="C358" s="109" t="s">
        <v>879</v>
      </c>
      <c r="D358" s="109" t="s">
        <v>784</v>
      </c>
      <c r="E358" s="27" t="s">
        <v>378</v>
      </c>
      <c r="F358" s="28">
        <f t="shared" si="15"/>
        <v>0</v>
      </c>
      <c r="G358" s="83"/>
      <c r="H358" s="30"/>
      <c r="I358" s="30"/>
      <c r="J358" s="30"/>
      <c r="K358" s="30"/>
      <c r="L358" s="30"/>
      <c r="M358" s="30"/>
      <c r="N358" s="30"/>
      <c r="O358" s="30"/>
      <c r="P358" s="30"/>
      <c r="Q358" s="31"/>
      <c r="R358" s="17" t="str">
        <f t="shared" si="16"/>
        <v>H16 5 km</v>
      </c>
      <c r="S358" s="17" t="str">
        <f t="shared" si="17"/>
        <v>Gustav Fälldin</v>
      </c>
      <c r="T358" s="84"/>
      <c r="U358" s="35"/>
      <c r="V358" s="35"/>
      <c r="W358" s="35"/>
      <c r="X358" s="35"/>
    </row>
    <row r="359" spans="1:24" s="17" customFormat="1" ht="12" customHeight="1">
      <c r="A359" s="25" t="s">
        <v>393</v>
      </c>
      <c r="B359" s="26" t="s">
        <v>384</v>
      </c>
      <c r="C359" s="109" t="s">
        <v>879</v>
      </c>
      <c r="D359" s="109" t="s">
        <v>880</v>
      </c>
      <c r="E359" s="27">
        <v>99</v>
      </c>
      <c r="F359" s="28">
        <f t="shared" si="15"/>
        <v>0</v>
      </c>
      <c r="G359" s="83"/>
      <c r="H359" s="30"/>
      <c r="I359" s="30"/>
      <c r="J359" s="30"/>
      <c r="K359" s="30"/>
      <c r="L359" s="30"/>
      <c r="M359" s="30"/>
      <c r="N359" s="30"/>
      <c r="O359" s="30"/>
      <c r="P359" s="30"/>
      <c r="Q359" s="31"/>
      <c r="R359" s="17" t="str">
        <f t="shared" si="16"/>
        <v>H16 5 km</v>
      </c>
      <c r="S359" s="17" t="str">
        <f t="shared" si="17"/>
        <v>Gustav Radbrandt</v>
      </c>
      <c r="T359" s="84"/>
      <c r="U359" s="35"/>
      <c r="V359" s="35"/>
      <c r="W359" s="35"/>
      <c r="X359" s="35"/>
    </row>
    <row r="360" spans="1:24" s="17" customFormat="1" ht="12" customHeight="1">
      <c r="A360" s="25" t="s">
        <v>393</v>
      </c>
      <c r="B360" s="26" t="s">
        <v>385</v>
      </c>
      <c r="C360" s="109" t="s">
        <v>899</v>
      </c>
      <c r="D360" s="109" t="s">
        <v>718</v>
      </c>
      <c r="E360" s="27" t="s">
        <v>380</v>
      </c>
      <c r="F360" s="28">
        <f t="shared" si="15"/>
        <v>0</v>
      </c>
      <c r="G360" s="83"/>
      <c r="H360" s="30"/>
      <c r="I360" s="30"/>
      <c r="J360" s="30"/>
      <c r="K360" s="30"/>
      <c r="L360" s="30"/>
      <c r="M360" s="30"/>
      <c r="N360" s="30"/>
      <c r="O360" s="30"/>
      <c r="P360" s="30"/>
      <c r="Q360" s="31"/>
      <c r="R360" s="17" t="str">
        <f t="shared" si="16"/>
        <v>H16 5 km</v>
      </c>
      <c r="S360" s="17" t="str">
        <f t="shared" si="17"/>
        <v>Hugo Abrahamsson</v>
      </c>
      <c r="T360" s="84"/>
      <c r="U360" s="35"/>
      <c r="V360" s="35"/>
      <c r="W360" s="35"/>
      <c r="X360" s="35"/>
    </row>
    <row r="361" spans="1:24" s="17" customFormat="1" ht="12" customHeight="1">
      <c r="A361" s="25" t="s">
        <v>393</v>
      </c>
      <c r="B361" s="26" t="s">
        <v>386</v>
      </c>
      <c r="C361" s="109" t="s">
        <v>915</v>
      </c>
      <c r="D361" s="109" t="s">
        <v>864</v>
      </c>
      <c r="E361" s="27" t="s">
        <v>378</v>
      </c>
      <c r="F361" s="28">
        <f t="shared" si="15"/>
        <v>0</v>
      </c>
      <c r="G361" s="83"/>
      <c r="H361" s="30"/>
      <c r="I361" s="30"/>
      <c r="J361" s="30"/>
      <c r="K361" s="30"/>
      <c r="L361" s="30"/>
      <c r="M361" s="30"/>
      <c r="N361" s="30"/>
      <c r="O361" s="30"/>
      <c r="P361" s="30"/>
      <c r="Q361" s="31"/>
      <c r="R361" s="17" t="str">
        <f t="shared" si="16"/>
        <v>H16 5 km</v>
      </c>
      <c r="S361" s="17" t="str">
        <f t="shared" si="17"/>
        <v>Jakob Gustavsson</v>
      </c>
      <c r="T361" s="84"/>
      <c r="U361" s="35"/>
      <c r="V361" s="35"/>
      <c r="W361" s="35"/>
      <c r="X361" s="35"/>
    </row>
    <row r="362" spans="1:24" s="17" customFormat="1" ht="12" customHeight="1">
      <c r="A362" s="25" t="s">
        <v>393</v>
      </c>
      <c r="B362" s="26" t="s">
        <v>588</v>
      </c>
      <c r="C362" s="109" t="s">
        <v>924</v>
      </c>
      <c r="D362" s="109" t="s">
        <v>845</v>
      </c>
      <c r="E362" s="27">
        <v>99</v>
      </c>
      <c r="F362" s="28">
        <f t="shared" si="15"/>
        <v>1</v>
      </c>
      <c r="G362" s="83">
        <v>203</v>
      </c>
      <c r="H362" s="30"/>
      <c r="I362" s="30"/>
      <c r="J362" s="30"/>
      <c r="K362" s="30"/>
      <c r="L362" s="30"/>
      <c r="M362" s="30"/>
      <c r="N362" s="30"/>
      <c r="O362" s="30"/>
      <c r="P362" s="30"/>
      <c r="Q362" s="31"/>
      <c r="R362" s="17" t="str">
        <f t="shared" si="16"/>
        <v>H16 5 km</v>
      </c>
      <c r="S362" s="17" t="str">
        <f t="shared" si="17"/>
        <v>Jesper Nordqvist</v>
      </c>
      <c r="T362" s="84"/>
      <c r="U362" s="35"/>
      <c r="V362" s="35"/>
      <c r="W362" s="35"/>
      <c r="X362" s="35"/>
    </row>
    <row r="363" spans="1:24" s="17" customFormat="1" ht="12" customHeight="1">
      <c r="A363" s="25" t="s">
        <v>393</v>
      </c>
      <c r="B363" s="26" t="s">
        <v>223</v>
      </c>
      <c r="C363" s="109" t="s">
        <v>941</v>
      </c>
      <c r="D363" s="109" t="s">
        <v>727</v>
      </c>
      <c r="E363" s="27" t="s">
        <v>380</v>
      </c>
      <c r="F363" s="28">
        <f t="shared" si="15"/>
        <v>8</v>
      </c>
      <c r="G363" s="83">
        <v>252</v>
      </c>
      <c r="H363" s="30">
        <v>215</v>
      </c>
      <c r="I363" s="30">
        <v>217</v>
      </c>
      <c r="J363" s="30">
        <v>234</v>
      </c>
      <c r="K363" s="30">
        <v>213</v>
      </c>
      <c r="L363" s="30"/>
      <c r="M363" s="30"/>
      <c r="N363" s="30">
        <v>205</v>
      </c>
      <c r="O363" s="30">
        <v>224</v>
      </c>
      <c r="P363" s="30">
        <v>102</v>
      </c>
      <c r="Q363" s="31"/>
      <c r="R363" s="17" t="str">
        <f t="shared" si="16"/>
        <v>H16 5 km</v>
      </c>
      <c r="S363" s="17" t="str">
        <f t="shared" si="17"/>
        <v>Jonathan Hinz-Eriksson</v>
      </c>
      <c r="T363" s="84"/>
      <c r="U363" s="35"/>
      <c r="V363" s="35"/>
      <c r="W363" s="35"/>
      <c r="X363" s="35"/>
    </row>
    <row r="364" spans="1:24" s="17" customFormat="1" ht="12" customHeight="1">
      <c r="A364" s="25" t="s">
        <v>393</v>
      </c>
      <c r="B364" s="26" t="s">
        <v>387</v>
      </c>
      <c r="C364" s="109" t="s">
        <v>961</v>
      </c>
      <c r="D364" s="109" t="s">
        <v>962</v>
      </c>
      <c r="E364" s="27" t="s">
        <v>380</v>
      </c>
      <c r="F364" s="28">
        <f t="shared" si="15"/>
        <v>0</v>
      </c>
      <c r="G364" s="83"/>
      <c r="H364" s="30"/>
      <c r="I364" s="30"/>
      <c r="J364" s="30"/>
      <c r="K364" s="30"/>
      <c r="L364" s="30"/>
      <c r="M364" s="30"/>
      <c r="N364" s="30"/>
      <c r="O364" s="30"/>
      <c r="P364" s="30"/>
      <c r="Q364" s="31"/>
      <c r="R364" s="17" t="str">
        <f t="shared" si="16"/>
        <v>H16 5 km</v>
      </c>
      <c r="S364" s="17" t="str">
        <f t="shared" si="17"/>
        <v>Kevin Lanfjärd</v>
      </c>
      <c r="T364" s="84"/>
      <c r="U364" s="35"/>
      <c r="V364" s="35"/>
      <c r="W364" s="35"/>
      <c r="X364" s="35"/>
    </row>
    <row r="365" spans="1:24" s="17" customFormat="1" ht="12" customHeight="1">
      <c r="A365" s="25" t="s">
        <v>393</v>
      </c>
      <c r="B365" s="26" t="s">
        <v>388</v>
      </c>
      <c r="C365" s="109" t="s">
        <v>970</v>
      </c>
      <c r="D365" s="109" t="s">
        <v>740</v>
      </c>
      <c r="E365" s="27" t="s">
        <v>380</v>
      </c>
      <c r="F365" s="28">
        <f t="shared" si="15"/>
        <v>0</v>
      </c>
      <c r="G365" s="83"/>
      <c r="H365" s="30"/>
      <c r="I365" s="30"/>
      <c r="J365" s="30"/>
      <c r="K365" s="30"/>
      <c r="L365" s="30"/>
      <c r="M365" s="30"/>
      <c r="N365" s="30"/>
      <c r="O365" s="30"/>
      <c r="P365" s="30"/>
      <c r="Q365" s="31"/>
      <c r="R365" s="17" t="str">
        <f t="shared" si="16"/>
        <v>H16 5 km</v>
      </c>
      <c r="S365" s="17" t="str">
        <f t="shared" si="17"/>
        <v>Leonard Sjöberg</v>
      </c>
      <c r="T365" s="84"/>
      <c r="U365" s="35"/>
      <c r="V365" s="35"/>
      <c r="W365" s="35"/>
      <c r="X365" s="35"/>
    </row>
    <row r="366" spans="1:24" s="17" customFormat="1" ht="12" customHeight="1">
      <c r="A366" s="25" t="s">
        <v>393</v>
      </c>
      <c r="B366" s="26" t="s">
        <v>389</v>
      </c>
      <c r="C366" s="109" t="s">
        <v>979</v>
      </c>
      <c r="D366" s="109" t="s">
        <v>798</v>
      </c>
      <c r="E366" s="27" t="s">
        <v>380</v>
      </c>
      <c r="F366" s="28">
        <f t="shared" si="15"/>
        <v>0</v>
      </c>
      <c r="G366" s="83"/>
      <c r="H366" s="30"/>
      <c r="I366" s="30"/>
      <c r="J366" s="30"/>
      <c r="K366" s="30"/>
      <c r="L366" s="30"/>
      <c r="M366" s="30"/>
      <c r="N366" s="30"/>
      <c r="O366" s="30"/>
      <c r="P366" s="30"/>
      <c r="Q366" s="31"/>
      <c r="R366" s="17" t="str">
        <f t="shared" si="16"/>
        <v>H16 5 km</v>
      </c>
      <c r="S366" s="17" t="str">
        <f t="shared" si="17"/>
        <v>Linus Pettersson</v>
      </c>
      <c r="T366" s="84"/>
      <c r="U366" s="35"/>
      <c r="V366" s="35"/>
      <c r="W366" s="35"/>
      <c r="X366" s="35"/>
    </row>
    <row r="367" spans="1:24" s="17" customFormat="1" ht="12" customHeight="1">
      <c r="A367" s="25" t="s">
        <v>393</v>
      </c>
      <c r="B367" s="26" t="s">
        <v>225</v>
      </c>
      <c r="C367" s="109" t="s">
        <v>1074</v>
      </c>
      <c r="D367" s="109" t="s">
        <v>713</v>
      </c>
      <c r="E367" s="27">
        <v>99</v>
      </c>
      <c r="F367" s="28">
        <f t="shared" si="15"/>
        <v>0</v>
      </c>
      <c r="G367" s="83"/>
      <c r="H367" s="30"/>
      <c r="I367" s="30"/>
      <c r="J367" s="30"/>
      <c r="K367" s="30"/>
      <c r="L367" s="30"/>
      <c r="M367" s="30"/>
      <c r="N367" s="30"/>
      <c r="O367" s="30"/>
      <c r="P367" s="30"/>
      <c r="Q367" s="31"/>
      <c r="R367" s="17" t="str">
        <f t="shared" si="16"/>
        <v>H16 5 km</v>
      </c>
      <c r="S367" s="17" t="str">
        <f t="shared" si="17"/>
        <v>Simon Lindberg</v>
      </c>
      <c r="T367" s="84"/>
      <c r="U367" s="35"/>
      <c r="V367" s="35"/>
      <c r="W367" s="35"/>
      <c r="X367" s="35"/>
    </row>
    <row r="368" spans="1:24" s="17" customFormat="1" ht="12" customHeight="1">
      <c r="A368" s="25" t="s">
        <v>393</v>
      </c>
      <c r="B368" s="26" t="s">
        <v>390</v>
      </c>
      <c r="C368" s="109" t="s">
        <v>1074</v>
      </c>
      <c r="D368" s="109" t="s">
        <v>748</v>
      </c>
      <c r="E368" s="27" t="s">
        <v>380</v>
      </c>
      <c r="F368" s="28">
        <f t="shared" si="15"/>
        <v>0</v>
      </c>
      <c r="G368" s="83"/>
      <c r="H368" s="30"/>
      <c r="I368" s="30"/>
      <c r="J368" s="30"/>
      <c r="K368" s="30"/>
      <c r="L368" s="30"/>
      <c r="M368" s="30"/>
      <c r="N368" s="30"/>
      <c r="O368" s="30"/>
      <c r="P368" s="30"/>
      <c r="Q368" s="31"/>
      <c r="R368" s="17" t="str">
        <f t="shared" si="16"/>
        <v>H16 5 km</v>
      </c>
      <c r="S368" s="17" t="str">
        <f t="shared" si="17"/>
        <v>Simon Tynelius</v>
      </c>
      <c r="T368" s="84"/>
      <c r="U368" s="35"/>
      <c r="V368" s="35"/>
      <c r="W368" s="35"/>
      <c r="X368" s="35"/>
    </row>
    <row r="369" spans="1:24" s="17" customFormat="1" ht="12" customHeight="1">
      <c r="A369" s="25" t="s">
        <v>393</v>
      </c>
      <c r="B369" s="26" t="s">
        <v>239</v>
      </c>
      <c r="C369" s="109" t="s">
        <v>1125</v>
      </c>
      <c r="D369" s="109" t="s">
        <v>719</v>
      </c>
      <c r="E369" s="27" t="s">
        <v>378</v>
      </c>
      <c r="F369" s="28">
        <f t="shared" si="15"/>
        <v>0</v>
      </c>
      <c r="G369" s="83"/>
      <c r="H369" s="30"/>
      <c r="I369" s="30"/>
      <c r="J369" s="30"/>
      <c r="K369" s="30"/>
      <c r="L369" s="30"/>
      <c r="M369" s="30"/>
      <c r="N369" s="30"/>
      <c r="O369" s="30"/>
      <c r="P369" s="30"/>
      <c r="Q369" s="31"/>
      <c r="R369" s="17" t="str">
        <f t="shared" si="16"/>
        <v>H16 5 km</v>
      </c>
      <c r="S369" s="17" t="str">
        <f t="shared" si="17"/>
        <v>Vincent Heldt-Cassel</v>
      </c>
      <c r="T369" s="84"/>
      <c r="U369" s="35"/>
      <c r="V369" s="35"/>
      <c r="W369" s="35"/>
      <c r="X369" s="35"/>
    </row>
    <row r="370" spans="1:24" s="17" customFormat="1" ht="12" customHeight="1">
      <c r="A370" s="25" t="s">
        <v>393</v>
      </c>
      <c r="B370" s="26" t="s">
        <v>391</v>
      </c>
      <c r="C370" s="109" t="s">
        <v>1117</v>
      </c>
      <c r="D370" s="109" t="s">
        <v>709</v>
      </c>
      <c r="E370" s="27" t="s">
        <v>380</v>
      </c>
      <c r="F370" s="28">
        <f t="shared" si="15"/>
        <v>4</v>
      </c>
      <c r="G370" s="83"/>
      <c r="H370" s="30">
        <v>245</v>
      </c>
      <c r="I370" s="30"/>
      <c r="J370" s="30">
        <v>264</v>
      </c>
      <c r="K370" s="30"/>
      <c r="L370" s="30"/>
      <c r="M370" s="30"/>
      <c r="N370" s="30">
        <v>232</v>
      </c>
      <c r="O370" s="30">
        <v>255</v>
      </c>
      <c r="P370" s="30"/>
      <c r="Q370" s="31"/>
      <c r="R370" s="17" t="str">
        <f t="shared" si="16"/>
        <v>H16 5 km</v>
      </c>
      <c r="S370" s="17" t="str">
        <f t="shared" si="17"/>
        <v>Wille Pihlström</v>
      </c>
      <c r="T370" s="84"/>
      <c r="U370" s="35"/>
      <c r="V370" s="35"/>
      <c r="W370" s="35"/>
      <c r="X370" s="35"/>
    </row>
    <row r="371" spans="1:24" s="17" customFormat="1" ht="12" customHeight="1">
      <c r="A371" s="25" t="s">
        <v>393</v>
      </c>
      <c r="B371" s="26" t="s">
        <v>392</v>
      </c>
      <c r="C371" s="109" t="s">
        <v>1119</v>
      </c>
      <c r="D371" s="109" t="s">
        <v>701</v>
      </c>
      <c r="E371" s="27" t="s">
        <v>380</v>
      </c>
      <c r="F371" s="28">
        <f t="shared" si="15"/>
        <v>4</v>
      </c>
      <c r="G371" s="83"/>
      <c r="H371" s="30"/>
      <c r="I371" s="30">
        <v>209</v>
      </c>
      <c r="J371" s="30">
        <v>257</v>
      </c>
      <c r="K371" s="30"/>
      <c r="L371" s="30"/>
      <c r="M371" s="30"/>
      <c r="N371" s="30"/>
      <c r="O371" s="30">
        <v>220</v>
      </c>
      <c r="P371" s="30">
        <v>100</v>
      </c>
      <c r="Q371" s="31"/>
      <c r="R371" s="17" t="str">
        <f t="shared" si="16"/>
        <v>H16 5 km</v>
      </c>
      <c r="S371" s="17" t="str">
        <f t="shared" si="17"/>
        <v>William Karlsson</v>
      </c>
      <c r="T371" s="84"/>
      <c r="U371" s="35"/>
      <c r="V371" s="35"/>
      <c r="W371" s="35"/>
      <c r="X371" s="35"/>
    </row>
    <row r="372" spans="1:24" s="17" customFormat="1" ht="12" customHeight="1">
      <c r="A372" s="25" t="s">
        <v>492</v>
      </c>
      <c r="B372" s="26" t="s">
        <v>406</v>
      </c>
      <c r="C372" s="109" t="s">
        <v>700</v>
      </c>
      <c r="D372" s="109" t="s">
        <v>701</v>
      </c>
      <c r="E372" s="27"/>
      <c r="F372" s="28">
        <f t="shared" si="15"/>
        <v>0</v>
      </c>
      <c r="G372" s="83"/>
      <c r="H372" s="30"/>
      <c r="I372" s="30"/>
      <c r="J372" s="30"/>
      <c r="K372" s="30"/>
      <c r="L372" s="30"/>
      <c r="M372" s="30"/>
      <c r="N372" s="30"/>
      <c r="O372" s="30"/>
      <c r="P372" s="30"/>
      <c r="Q372" s="31"/>
      <c r="R372" s="17" t="str">
        <f t="shared" si="16"/>
        <v>H17 5/9 km</v>
      </c>
      <c r="S372" s="17" t="str">
        <f t="shared" si="17"/>
        <v>Adam Karlsson</v>
      </c>
      <c r="T372" s="84"/>
      <c r="U372" s="35"/>
      <c r="V372" s="35"/>
      <c r="W372" s="35"/>
      <c r="X372" s="35"/>
    </row>
    <row r="373" spans="1:24" s="17" customFormat="1" ht="12" customHeight="1">
      <c r="A373" s="25" t="s">
        <v>492</v>
      </c>
      <c r="B373" s="26" t="s">
        <v>1423</v>
      </c>
      <c r="C373" s="109" t="s">
        <v>1424</v>
      </c>
      <c r="D373" s="109" t="s">
        <v>1420</v>
      </c>
      <c r="E373" s="27"/>
      <c r="F373" s="28">
        <f t="shared" si="15"/>
        <v>2</v>
      </c>
      <c r="G373" s="83"/>
      <c r="H373" s="30"/>
      <c r="I373" s="30"/>
      <c r="J373" s="30"/>
      <c r="K373" s="30"/>
      <c r="L373" s="30"/>
      <c r="M373" s="30"/>
      <c r="N373" s="30"/>
      <c r="O373" s="30">
        <v>209</v>
      </c>
      <c r="P373" s="30">
        <v>120</v>
      </c>
      <c r="Q373" s="31"/>
      <c r="R373" s="17" t="str">
        <f t="shared" si="16"/>
        <v>H17 5/9 km</v>
      </c>
      <c r="S373" s="17" t="str">
        <f t="shared" si="17"/>
        <v>Agustin Ninganza</v>
      </c>
      <c r="T373" s="84"/>
      <c r="U373" s="35"/>
      <c r="V373" s="35" t="s">
        <v>1360</v>
      </c>
      <c r="W373" s="35"/>
      <c r="X373" s="35"/>
    </row>
    <row r="374" spans="1:24" s="17" customFormat="1" ht="12" customHeight="1">
      <c r="A374" s="25" t="s">
        <v>492</v>
      </c>
      <c r="B374" s="26" t="s">
        <v>404</v>
      </c>
      <c r="C374" s="109" t="s">
        <v>704</v>
      </c>
      <c r="D374" s="109" t="s">
        <v>708</v>
      </c>
      <c r="E374" s="27" t="s">
        <v>405</v>
      </c>
      <c r="F374" s="28">
        <f t="shared" si="15"/>
        <v>1</v>
      </c>
      <c r="G374" s="83">
        <v>277</v>
      </c>
      <c r="H374" s="30"/>
      <c r="I374" s="30"/>
      <c r="J374" s="30"/>
      <c r="K374" s="30"/>
      <c r="L374" s="30"/>
      <c r="M374" s="30"/>
      <c r="N374" s="30"/>
      <c r="O374" s="30"/>
      <c r="P374" s="30"/>
      <c r="Q374" s="31"/>
      <c r="R374" s="17" t="str">
        <f t="shared" si="16"/>
        <v>H17 5/9 km</v>
      </c>
      <c r="S374" s="17" t="str">
        <f t="shared" si="17"/>
        <v>Albin Lewerentz</v>
      </c>
      <c r="T374" s="84"/>
      <c r="U374" s="35"/>
      <c r="V374" s="35"/>
      <c r="W374" s="35"/>
      <c r="X374" s="35"/>
    </row>
    <row r="375" spans="1:24" s="17" customFormat="1" ht="12" customHeight="1">
      <c r="A375" s="25" t="s">
        <v>492</v>
      </c>
      <c r="B375" s="26" t="s">
        <v>407</v>
      </c>
      <c r="C375" s="109" t="s">
        <v>710</v>
      </c>
      <c r="D375" s="109" t="s">
        <v>711</v>
      </c>
      <c r="E375" s="27" t="s">
        <v>408</v>
      </c>
      <c r="F375" s="28">
        <f t="shared" si="15"/>
        <v>0</v>
      </c>
      <c r="G375" s="83"/>
      <c r="H375" s="30"/>
      <c r="I375" s="30"/>
      <c r="J375" s="30"/>
      <c r="K375" s="30"/>
      <c r="L375" s="30"/>
      <c r="M375" s="30"/>
      <c r="N375" s="30"/>
      <c r="O375" s="30"/>
      <c r="P375" s="30"/>
      <c r="Q375" s="31"/>
      <c r="R375" s="17" t="str">
        <f t="shared" si="16"/>
        <v>H17 5/9 km</v>
      </c>
      <c r="S375" s="17" t="str">
        <f t="shared" si="17"/>
        <v>Alexander Ernström</v>
      </c>
      <c r="T375" s="84"/>
      <c r="U375" s="35"/>
      <c r="V375" s="35"/>
      <c r="W375" s="35"/>
      <c r="X375" s="35"/>
    </row>
    <row r="376" spans="1:24" s="17" customFormat="1" ht="12" customHeight="1">
      <c r="A376" s="25" t="s">
        <v>492</v>
      </c>
      <c r="B376" s="26" t="s">
        <v>245</v>
      </c>
      <c r="C376" s="109" t="s">
        <v>710</v>
      </c>
      <c r="D376" s="109" t="s">
        <v>701</v>
      </c>
      <c r="E376" s="27" t="s">
        <v>408</v>
      </c>
      <c r="F376" s="28">
        <f t="shared" si="15"/>
        <v>1</v>
      </c>
      <c r="G376" s="83"/>
      <c r="H376" s="30"/>
      <c r="I376" s="30"/>
      <c r="J376" s="30"/>
      <c r="K376" s="30"/>
      <c r="L376" s="30"/>
      <c r="M376" s="30">
        <v>201</v>
      </c>
      <c r="N376" s="30"/>
      <c r="O376" s="30"/>
      <c r="P376" s="30"/>
      <c r="Q376" s="31"/>
      <c r="R376" s="17" t="str">
        <f t="shared" si="16"/>
        <v>H17 5/9 km</v>
      </c>
      <c r="S376" s="17" t="str">
        <f t="shared" si="17"/>
        <v>Alexander Karlsson</v>
      </c>
      <c r="T376" s="84"/>
      <c r="U376" s="35"/>
      <c r="V376" s="35"/>
      <c r="W376" s="35"/>
      <c r="X376" s="35"/>
    </row>
    <row r="377" spans="1:24" s="17" customFormat="1" ht="12" customHeight="1">
      <c r="A377" s="25" t="s">
        <v>492</v>
      </c>
      <c r="B377" s="26" t="s">
        <v>409</v>
      </c>
      <c r="C377" s="109" t="s">
        <v>732</v>
      </c>
      <c r="D377" s="109" t="s">
        <v>733</v>
      </c>
      <c r="E377" s="27"/>
      <c r="F377" s="28">
        <f t="shared" si="15"/>
        <v>0</v>
      </c>
      <c r="G377" s="83"/>
      <c r="H377" s="30"/>
      <c r="I377" s="30"/>
      <c r="J377" s="30"/>
      <c r="K377" s="30"/>
      <c r="L377" s="30"/>
      <c r="M377" s="30"/>
      <c r="N377" s="30"/>
      <c r="O377" s="30"/>
      <c r="P377" s="30"/>
      <c r="Q377" s="31"/>
      <c r="R377" s="17" t="str">
        <f t="shared" si="16"/>
        <v>H17 5/9 km</v>
      </c>
      <c r="S377" s="17" t="str">
        <f t="shared" si="17"/>
        <v>Anders Bobäck</v>
      </c>
      <c r="T377" s="84"/>
      <c r="U377" s="35"/>
      <c r="V377" s="35"/>
      <c r="W377" s="35"/>
      <c r="X377" s="35"/>
    </row>
    <row r="378" spans="1:24" s="17" customFormat="1" ht="12" customHeight="1">
      <c r="A378" s="25" t="s">
        <v>492</v>
      </c>
      <c r="B378" s="26" t="s">
        <v>410</v>
      </c>
      <c r="C378" s="109" t="s">
        <v>732</v>
      </c>
      <c r="D378" s="109" t="s">
        <v>727</v>
      </c>
      <c r="E378" s="27"/>
      <c r="F378" s="28">
        <f t="shared" si="15"/>
        <v>0</v>
      </c>
      <c r="G378" s="83"/>
      <c r="H378" s="30"/>
      <c r="I378" s="30"/>
      <c r="J378" s="30"/>
      <c r="K378" s="30"/>
      <c r="L378" s="30"/>
      <c r="M378" s="30"/>
      <c r="N378" s="30"/>
      <c r="O378" s="30"/>
      <c r="P378" s="30"/>
      <c r="Q378" s="31"/>
      <c r="R378" s="17" t="str">
        <f t="shared" si="16"/>
        <v>H17 5/9 km</v>
      </c>
      <c r="S378" s="17" t="str">
        <f t="shared" si="17"/>
        <v>Anders Eriksson</v>
      </c>
      <c r="T378" s="84"/>
      <c r="U378" s="35"/>
      <c r="V378" s="35"/>
      <c r="W378" s="35"/>
      <c r="X378" s="35"/>
    </row>
    <row r="379" spans="1:24" s="17" customFormat="1" ht="12" customHeight="1">
      <c r="A379" s="25" t="s">
        <v>492</v>
      </c>
      <c r="B379" s="26" t="s">
        <v>411</v>
      </c>
      <c r="C379" s="109" t="s">
        <v>732</v>
      </c>
      <c r="D379" s="109" t="s">
        <v>734</v>
      </c>
      <c r="E379" s="27"/>
      <c r="F379" s="28">
        <f t="shared" si="15"/>
        <v>0</v>
      </c>
      <c r="G379" s="83"/>
      <c r="H379" s="30"/>
      <c r="I379" s="30"/>
      <c r="J379" s="30"/>
      <c r="K379" s="30"/>
      <c r="L379" s="30"/>
      <c r="M379" s="30"/>
      <c r="N379" s="30"/>
      <c r="O379" s="30"/>
      <c r="P379" s="30"/>
      <c r="Q379" s="31"/>
      <c r="R379" s="17" t="str">
        <f t="shared" si="16"/>
        <v>H17 5/9 km</v>
      </c>
      <c r="S379" s="17" t="str">
        <f t="shared" si="17"/>
        <v>Anders Nord</v>
      </c>
      <c r="T379" s="84"/>
      <c r="U379" s="35"/>
      <c r="V379" s="35"/>
      <c r="W379" s="35"/>
      <c r="X379" s="35"/>
    </row>
    <row r="380" spans="1:24" s="17" customFormat="1" ht="12" customHeight="1">
      <c r="A380" s="25" t="s">
        <v>492</v>
      </c>
      <c r="B380" s="26" t="s">
        <v>412</v>
      </c>
      <c r="C380" s="109" t="s">
        <v>737</v>
      </c>
      <c r="D380" s="109" t="s">
        <v>738</v>
      </c>
      <c r="E380" s="27"/>
      <c r="F380" s="28">
        <f t="shared" si="15"/>
        <v>1</v>
      </c>
      <c r="G380" s="83"/>
      <c r="H380" s="30"/>
      <c r="I380" s="30"/>
      <c r="J380" s="30"/>
      <c r="K380" s="30">
        <v>233</v>
      </c>
      <c r="L380" s="30"/>
      <c r="M380" s="30"/>
      <c r="N380" s="30"/>
      <c r="O380" s="30"/>
      <c r="P380" s="30"/>
      <c r="Q380" s="31"/>
      <c r="R380" s="17" t="str">
        <f t="shared" si="16"/>
        <v>H17 5/9 km</v>
      </c>
      <c r="S380" s="17" t="str">
        <f t="shared" si="17"/>
        <v>Andreas Danielsson</v>
      </c>
      <c r="T380" s="84"/>
      <c r="U380" s="35"/>
      <c r="V380" s="35"/>
      <c r="W380" s="35"/>
      <c r="X380" s="35"/>
    </row>
    <row r="381" spans="1:24" s="17" customFormat="1" ht="12" customHeight="1">
      <c r="A381" s="25" t="s">
        <v>492</v>
      </c>
      <c r="B381" s="26" t="s">
        <v>413</v>
      </c>
      <c r="C381" s="109" t="s">
        <v>737</v>
      </c>
      <c r="D381" s="109" t="s">
        <v>740</v>
      </c>
      <c r="E381" s="27"/>
      <c r="F381" s="28">
        <f t="shared" si="15"/>
        <v>0</v>
      </c>
      <c r="G381" s="83"/>
      <c r="H381" s="30"/>
      <c r="I381" s="30"/>
      <c r="J381" s="30"/>
      <c r="K381" s="30"/>
      <c r="L381" s="30"/>
      <c r="M381" s="30"/>
      <c r="N381" s="30"/>
      <c r="O381" s="30"/>
      <c r="P381" s="30"/>
      <c r="Q381" s="31"/>
      <c r="R381" s="17" t="str">
        <f t="shared" si="16"/>
        <v>H17 5/9 km</v>
      </c>
      <c r="S381" s="17" t="str">
        <f t="shared" si="17"/>
        <v>Andreas Sjöberg</v>
      </c>
      <c r="T381" s="84"/>
      <c r="U381" s="35"/>
      <c r="V381" s="35"/>
      <c r="W381" s="35"/>
      <c r="X381" s="35"/>
    </row>
    <row r="382" spans="1:24" s="17" customFormat="1" ht="12" customHeight="1">
      <c r="A382" s="25" t="s">
        <v>492</v>
      </c>
      <c r="B382" s="26" t="s">
        <v>414</v>
      </c>
      <c r="C382" s="109" t="s">
        <v>765</v>
      </c>
      <c r="D382" s="109" t="s">
        <v>766</v>
      </c>
      <c r="E382" s="27"/>
      <c r="F382" s="28">
        <f t="shared" si="15"/>
        <v>0</v>
      </c>
      <c r="G382" s="83"/>
      <c r="H382" s="30"/>
      <c r="I382" s="30"/>
      <c r="J382" s="30"/>
      <c r="K382" s="30"/>
      <c r="L382" s="30"/>
      <c r="M382" s="30"/>
      <c r="N382" s="30"/>
      <c r="O382" s="30"/>
      <c r="P382" s="30"/>
      <c r="Q382" s="31"/>
      <c r="R382" s="17" t="str">
        <f t="shared" si="16"/>
        <v>H17 5/9 km</v>
      </c>
      <c r="S382" s="17" t="str">
        <f t="shared" si="17"/>
        <v>Benny Morén</v>
      </c>
      <c r="T382" s="84"/>
      <c r="U382" s="35"/>
      <c r="V382" s="35"/>
      <c r="W382" s="35"/>
      <c r="X382" s="35"/>
    </row>
    <row r="383" spans="1:24" s="17" customFormat="1" ht="12" customHeight="1">
      <c r="A383" s="25" t="s">
        <v>492</v>
      </c>
      <c r="B383" s="26" t="s">
        <v>415</v>
      </c>
      <c r="C383" s="109" t="s">
        <v>769</v>
      </c>
      <c r="D383" s="109" t="s">
        <v>8</v>
      </c>
      <c r="E383" s="27"/>
      <c r="F383" s="28">
        <f t="shared" si="15"/>
        <v>7</v>
      </c>
      <c r="G383" s="83">
        <v>293</v>
      </c>
      <c r="H383" s="30"/>
      <c r="I383" s="30">
        <v>202</v>
      </c>
      <c r="J383" s="30"/>
      <c r="K383" s="30"/>
      <c r="L383" s="30"/>
      <c r="M383" s="30">
        <v>214</v>
      </c>
      <c r="N383" s="30">
        <v>209</v>
      </c>
      <c r="O383" s="30">
        <v>236</v>
      </c>
      <c r="P383" s="30">
        <v>142</v>
      </c>
      <c r="Q383" s="31">
        <v>176</v>
      </c>
      <c r="R383" s="17" t="str">
        <f t="shared" si="16"/>
        <v>H17 5/9 km</v>
      </c>
      <c r="S383" s="17" t="str">
        <f t="shared" si="17"/>
        <v>Björn Mannerstedt</v>
      </c>
      <c r="T383" s="84"/>
      <c r="U383" s="35"/>
      <c r="V383" s="35" t="s">
        <v>1360</v>
      </c>
      <c r="W383" s="35"/>
      <c r="X383" s="35"/>
    </row>
    <row r="384" spans="1:24" s="17" customFormat="1" ht="12" customHeight="1">
      <c r="A384" s="25" t="s">
        <v>492</v>
      </c>
      <c r="B384" s="26" t="s">
        <v>416</v>
      </c>
      <c r="C384" s="109" t="s">
        <v>770</v>
      </c>
      <c r="D384" s="109" t="s">
        <v>771</v>
      </c>
      <c r="E384" s="27"/>
      <c r="F384" s="28">
        <f t="shared" si="15"/>
        <v>0</v>
      </c>
      <c r="G384" s="83"/>
      <c r="H384" s="30"/>
      <c r="I384" s="30"/>
      <c r="J384" s="30"/>
      <c r="K384" s="30"/>
      <c r="L384" s="30"/>
      <c r="M384" s="30"/>
      <c r="N384" s="30"/>
      <c r="O384" s="30"/>
      <c r="P384" s="30"/>
      <c r="Q384" s="31"/>
      <c r="R384" s="17" t="str">
        <f t="shared" si="16"/>
        <v>H17 5/9 km</v>
      </c>
      <c r="S384" s="17" t="str">
        <f t="shared" si="17"/>
        <v>Calle Kalldal</v>
      </c>
      <c r="T384" s="84"/>
      <c r="U384" s="35"/>
      <c r="V384" s="35"/>
      <c r="W384" s="35"/>
      <c r="X384" s="35"/>
    </row>
    <row r="385" spans="1:24" s="17" customFormat="1" ht="12" customHeight="1">
      <c r="A385" s="25" t="s">
        <v>492</v>
      </c>
      <c r="B385" s="26" t="s">
        <v>607</v>
      </c>
      <c r="C385" s="109" t="s">
        <v>774</v>
      </c>
      <c r="D385" s="109" t="s">
        <v>775</v>
      </c>
      <c r="E385" s="27"/>
      <c r="F385" s="28">
        <f t="shared" si="15"/>
        <v>3</v>
      </c>
      <c r="G385" s="83">
        <v>292</v>
      </c>
      <c r="H385" s="30">
        <v>283</v>
      </c>
      <c r="I385" s="30">
        <v>272</v>
      </c>
      <c r="J385" s="30"/>
      <c r="K385" s="30"/>
      <c r="L385" s="30"/>
      <c r="M385" s="30"/>
      <c r="N385" s="30"/>
      <c r="O385" s="30"/>
      <c r="P385" s="30"/>
      <c r="Q385" s="31"/>
      <c r="R385" s="17" t="str">
        <f t="shared" si="16"/>
        <v>H17 5/9 km</v>
      </c>
      <c r="S385" s="17" t="str">
        <f t="shared" si="17"/>
        <v>Carl-Fredrik Norgren</v>
      </c>
      <c r="T385" s="84"/>
      <c r="U385" s="35"/>
      <c r="V385" s="35"/>
      <c r="W385" s="35"/>
      <c r="X385" s="35"/>
    </row>
    <row r="386" spans="1:24" s="17" customFormat="1" ht="12" customHeight="1">
      <c r="A386" s="25" t="s">
        <v>492</v>
      </c>
      <c r="B386" s="26" t="s">
        <v>417</v>
      </c>
      <c r="C386" s="109" t="s">
        <v>791</v>
      </c>
      <c r="D386" s="109" t="s">
        <v>792</v>
      </c>
      <c r="E386" s="27"/>
      <c r="F386" s="28">
        <f t="shared" ref="F386:F449" si="18">COUNT(G386:Q386)</f>
        <v>0</v>
      </c>
      <c r="G386" s="83"/>
      <c r="H386" s="30"/>
      <c r="I386" s="30"/>
      <c r="J386" s="30"/>
      <c r="K386" s="30"/>
      <c r="L386" s="30"/>
      <c r="M386" s="30"/>
      <c r="N386" s="30"/>
      <c r="O386" s="30"/>
      <c r="P386" s="30"/>
      <c r="Q386" s="31"/>
      <c r="R386" s="17" t="str">
        <f t="shared" ref="R386:R449" si="19">A386</f>
        <v>H17 5/9 km</v>
      </c>
      <c r="S386" s="17" t="str">
        <f t="shared" ref="S386:S449" si="20">B386</f>
        <v>Christer Svedberg</v>
      </c>
      <c r="T386" s="84"/>
      <c r="U386" s="35"/>
      <c r="V386" s="35"/>
      <c r="W386" s="35"/>
      <c r="X386" s="35"/>
    </row>
    <row r="387" spans="1:24" s="17" customFormat="1" ht="12" customHeight="1">
      <c r="A387" s="25" t="s">
        <v>492</v>
      </c>
      <c r="B387" s="26" t="s">
        <v>418</v>
      </c>
      <c r="C387" s="109" t="s">
        <v>793</v>
      </c>
      <c r="D387" s="109" t="s">
        <v>727</v>
      </c>
      <c r="E387" s="27"/>
      <c r="F387" s="28">
        <f t="shared" si="18"/>
        <v>0</v>
      </c>
      <c r="G387" s="83"/>
      <c r="H387" s="30"/>
      <c r="I387" s="30"/>
      <c r="J387" s="30"/>
      <c r="K387" s="30"/>
      <c r="L387" s="30"/>
      <c r="M387" s="30"/>
      <c r="N387" s="30"/>
      <c r="O387" s="30"/>
      <c r="P387" s="30"/>
      <c r="Q387" s="31"/>
      <c r="R387" s="17" t="str">
        <f t="shared" si="19"/>
        <v>H17 5/9 km</v>
      </c>
      <c r="S387" s="17" t="str">
        <f t="shared" si="20"/>
        <v>Dan Eriksson</v>
      </c>
      <c r="T387" s="84"/>
      <c r="U387" s="35"/>
      <c r="V387" s="35"/>
      <c r="W387" s="35"/>
      <c r="X387" s="35"/>
    </row>
    <row r="388" spans="1:24" s="17" customFormat="1" ht="12" customHeight="1">
      <c r="A388" s="25" t="s">
        <v>492</v>
      </c>
      <c r="B388" s="26" t="s">
        <v>419</v>
      </c>
      <c r="C388" s="109" t="s">
        <v>793</v>
      </c>
      <c r="D388" s="109" t="s">
        <v>794</v>
      </c>
      <c r="E388" s="27"/>
      <c r="F388" s="28">
        <f t="shared" si="18"/>
        <v>0</v>
      </c>
      <c r="G388" s="83"/>
      <c r="H388" s="30"/>
      <c r="I388" s="30"/>
      <c r="J388" s="30"/>
      <c r="K388" s="30"/>
      <c r="L388" s="30"/>
      <c r="M388" s="30"/>
      <c r="N388" s="30"/>
      <c r="O388" s="30"/>
      <c r="P388" s="30"/>
      <c r="Q388" s="31"/>
      <c r="R388" s="17" t="str">
        <f t="shared" si="19"/>
        <v>H17 5/9 km</v>
      </c>
      <c r="S388" s="17" t="str">
        <f t="shared" si="20"/>
        <v>Dan Nordgren</v>
      </c>
      <c r="T388" s="84"/>
      <c r="U388" s="35"/>
      <c r="V388" s="35"/>
      <c r="W388" s="35"/>
      <c r="X388" s="35"/>
    </row>
    <row r="389" spans="1:24" s="17" customFormat="1" ht="12" customHeight="1">
      <c r="A389" s="25" t="s">
        <v>492</v>
      </c>
      <c r="B389" s="26" t="s">
        <v>598</v>
      </c>
      <c r="C389" s="109" t="s">
        <v>795</v>
      </c>
      <c r="D389" s="109" t="s">
        <v>796</v>
      </c>
      <c r="E389" s="27"/>
      <c r="F389" s="28">
        <f t="shared" si="18"/>
        <v>8</v>
      </c>
      <c r="G389" s="83">
        <v>243</v>
      </c>
      <c r="H389" s="30">
        <v>208</v>
      </c>
      <c r="I389" s="30">
        <v>235</v>
      </c>
      <c r="J389" s="30">
        <v>231</v>
      </c>
      <c r="K389" s="30">
        <v>212</v>
      </c>
      <c r="L389" s="30"/>
      <c r="M389" s="30">
        <v>243</v>
      </c>
      <c r="N389" s="30">
        <v>234</v>
      </c>
      <c r="O389" s="30"/>
      <c r="P389" s="30">
        <v>124</v>
      </c>
      <c r="Q389" s="31"/>
      <c r="R389" s="17" t="str">
        <f t="shared" si="19"/>
        <v>H17 5/9 km</v>
      </c>
      <c r="S389" s="17" t="str">
        <f t="shared" si="20"/>
        <v>Daniel Hellquist</v>
      </c>
      <c r="T389" s="84"/>
      <c r="U389" s="35"/>
      <c r="V389" s="35"/>
      <c r="W389" s="35"/>
      <c r="X389" s="35"/>
    </row>
    <row r="390" spans="1:24" s="17" customFormat="1" ht="12" customHeight="1">
      <c r="A390" s="25" t="s">
        <v>492</v>
      </c>
      <c r="B390" s="26" t="s">
        <v>420</v>
      </c>
      <c r="C390" s="109" t="s">
        <v>795</v>
      </c>
      <c r="D390" s="109" t="s">
        <v>797</v>
      </c>
      <c r="E390" s="27"/>
      <c r="F390" s="28">
        <f t="shared" si="18"/>
        <v>0</v>
      </c>
      <c r="G390" s="83"/>
      <c r="H390" s="30"/>
      <c r="I390" s="30"/>
      <c r="J390" s="30"/>
      <c r="K390" s="30"/>
      <c r="L390" s="30"/>
      <c r="M390" s="30"/>
      <c r="N390" s="30"/>
      <c r="O390" s="30"/>
      <c r="P390" s="30"/>
      <c r="Q390" s="31"/>
      <c r="R390" s="17" t="str">
        <f t="shared" si="19"/>
        <v>H17 5/9 km</v>
      </c>
      <c r="S390" s="17" t="str">
        <f t="shared" si="20"/>
        <v>Daniel Moren</v>
      </c>
      <c r="T390" s="84"/>
      <c r="U390" s="35"/>
      <c r="V390" s="35"/>
      <c r="W390" s="35"/>
      <c r="X390" s="35"/>
    </row>
    <row r="391" spans="1:24" s="17" customFormat="1" ht="12" customHeight="1">
      <c r="A391" s="25" t="s">
        <v>492</v>
      </c>
      <c r="B391" s="26" t="s">
        <v>1359</v>
      </c>
      <c r="C391" s="109" t="s">
        <v>795</v>
      </c>
      <c r="D391" s="109" t="s">
        <v>1148</v>
      </c>
      <c r="E391" s="27"/>
      <c r="F391" s="28">
        <f t="shared" si="18"/>
        <v>1</v>
      </c>
      <c r="G391" s="83"/>
      <c r="H391" s="30"/>
      <c r="I391" s="30"/>
      <c r="J391" s="30"/>
      <c r="K391" s="30"/>
      <c r="L391" s="30"/>
      <c r="M391" s="30">
        <v>260</v>
      </c>
      <c r="N391" s="30"/>
      <c r="O391" s="30"/>
      <c r="P391" s="30"/>
      <c r="Q391" s="31"/>
      <c r="R391" s="17" t="str">
        <f t="shared" si="19"/>
        <v>H17 5/9 km</v>
      </c>
      <c r="S391" s="17" t="str">
        <f t="shared" si="20"/>
        <v>Daniel Wikberg</v>
      </c>
      <c r="T391" s="84" t="s">
        <v>1360</v>
      </c>
      <c r="U391" s="35"/>
      <c r="V391" s="35"/>
      <c r="W391" s="35"/>
      <c r="X391" s="35"/>
    </row>
    <row r="392" spans="1:24" s="17" customFormat="1" ht="12" customHeight="1">
      <c r="A392" s="25" t="s">
        <v>492</v>
      </c>
      <c r="B392" s="26" t="s">
        <v>597</v>
      </c>
      <c r="C392" s="109" t="s">
        <v>800</v>
      </c>
      <c r="D392" s="109" t="s">
        <v>802</v>
      </c>
      <c r="E392" s="27"/>
      <c r="F392" s="28">
        <f t="shared" si="18"/>
        <v>3</v>
      </c>
      <c r="G392" s="83">
        <v>237</v>
      </c>
      <c r="H392" s="30"/>
      <c r="I392" s="30"/>
      <c r="J392" s="30">
        <v>241</v>
      </c>
      <c r="K392" s="30"/>
      <c r="L392" s="30">
        <v>232</v>
      </c>
      <c r="M392" s="30"/>
      <c r="N392" s="30"/>
      <c r="O392" s="30"/>
      <c r="P392" s="30"/>
      <c r="Q392" s="31"/>
      <c r="R392" s="17" t="str">
        <f t="shared" si="19"/>
        <v>H17 5/9 km</v>
      </c>
      <c r="S392" s="17" t="str">
        <f t="shared" si="20"/>
        <v>David Eklund</v>
      </c>
      <c r="T392" s="84"/>
      <c r="U392" s="35"/>
      <c r="V392" s="35"/>
      <c r="W392" s="35"/>
      <c r="X392" s="35"/>
    </row>
    <row r="393" spans="1:24" s="17" customFormat="1" ht="12" customHeight="1">
      <c r="A393" s="25" t="s">
        <v>492</v>
      </c>
      <c r="B393" s="26" t="s">
        <v>421</v>
      </c>
      <c r="C393" s="109" t="s">
        <v>800</v>
      </c>
      <c r="D393" s="109" t="s">
        <v>804</v>
      </c>
      <c r="E393" s="27"/>
      <c r="F393" s="28">
        <f t="shared" si="18"/>
        <v>0</v>
      </c>
      <c r="G393" s="83"/>
      <c r="H393" s="30"/>
      <c r="I393" s="30"/>
      <c r="J393" s="30"/>
      <c r="K393" s="30"/>
      <c r="L393" s="30"/>
      <c r="M393" s="30"/>
      <c r="N393" s="30"/>
      <c r="O393" s="30"/>
      <c r="P393" s="30"/>
      <c r="Q393" s="31"/>
      <c r="R393" s="17" t="str">
        <f t="shared" si="19"/>
        <v>H17 5/9 km</v>
      </c>
      <c r="S393" s="17" t="str">
        <f t="shared" si="20"/>
        <v>David Shearer</v>
      </c>
      <c r="T393" s="84"/>
      <c r="U393" s="35"/>
      <c r="V393" s="35"/>
      <c r="W393" s="35"/>
      <c r="X393" s="35"/>
    </row>
    <row r="394" spans="1:24" s="17" customFormat="1" ht="12" customHeight="1">
      <c r="A394" s="25" t="s">
        <v>492</v>
      </c>
      <c r="B394" s="26" t="s">
        <v>422</v>
      </c>
      <c r="C394" s="109" t="s">
        <v>848</v>
      </c>
      <c r="D394" s="109" t="s">
        <v>727</v>
      </c>
      <c r="E394" s="27"/>
      <c r="F394" s="28">
        <f t="shared" si="18"/>
        <v>7</v>
      </c>
      <c r="G394" s="83">
        <v>295</v>
      </c>
      <c r="H394" s="30">
        <v>225</v>
      </c>
      <c r="I394" s="30"/>
      <c r="J394" s="30"/>
      <c r="K394" s="30">
        <v>225</v>
      </c>
      <c r="L394" s="30">
        <v>246</v>
      </c>
      <c r="M394" s="30"/>
      <c r="N394" s="30"/>
      <c r="O394" s="30">
        <v>211</v>
      </c>
      <c r="P394" s="30">
        <v>143</v>
      </c>
      <c r="Q394" s="31">
        <v>163</v>
      </c>
      <c r="R394" s="17" t="str">
        <f t="shared" si="19"/>
        <v>H17 5/9 km</v>
      </c>
      <c r="S394" s="17" t="str">
        <f t="shared" si="20"/>
        <v>Erik Eriksson</v>
      </c>
      <c r="T394" s="84"/>
      <c r="U394" s="35"/>
      <c r="V394" s="35" t="s">
        <v>1428</v>
      </c>
      <c r="W394" s="35" t="s">
        <v>1428</v>
      </c>
      <c r="X394" s="35"/>
    </row>
    <row r="395" spans="1:24" s="17" customFormat="1" ht="12" customHeight="1">
      <c r="A395" s="25" t="s">
        <v>492</v>
      </c>
      <c r="B395" s="26" t="s">
        <v>423</v>
      </c>
      <c r="C395" s="109" t="s">
        <v>848</v>
      </c>
      <c r="D395" s="109" t="s">
        <v>775</v>
      </c>
      <c r="E395" s="27"/>
      <c r="F395" s="28">
        <f t="shared" si="18"/>
        <v>2</v>
      </c>
      <c r="G395" s="83"/>
      <c r="H395" s="30"/>
      <c r="I395" s="30">
        <v>259</v>
      </c>
      <c r="J395" s="30"/>
      <c r="K395" s="30"/>
      <c r="L395" s="30"/>
      <c r="M395" s="30"/>
      <c r="N395" s="30"/>
      <c r="O395" s="30"/>
      <c r="P395" s="30">
        <v>146</v>
      </c>
      <c r="Q395" s="31"/>
      <c r="R395" s="17" t="str">
        <f t="shared" si="19"/>
        <v>H17 5/9 km</v>
      </c>
      <c r="S395" s="17" t="str">
        <f t="shared" si="20"/>
        <v>Erik Norgren</v>
      </c>
      <c r="T395" s="84"/>
      <c r="U395" s="35"/>
      <c r="V395" s="35"/>
      <c r="W395" s="35"/>
      <c r="X395" s="35"/>
    </row>
    <row r="396" spans="1:24" s="17" customFormat="1" ht="12" customHeight="1">
      <c r="A396" s="25" t="s">
        <v>492</v>
      </c>
      <c r="B396" s="26" t="s">
        <v>424</v>
      </c>
      <c r="C396" s="109" t="s">
        <v>848</v>
      </c>
      <c r="D396" s="109" t="s">
        <v>853</v>
      </c>
      <c r="E396" s="27">
        <v>80</v>
      </c>
      <c r="F396" s="28">
        <f t="shared" si="18"/>
        <v>3</v>
      </c>
      <c r="G396" s="83">
        <v>263</v>
      </c>
      <c r="H396" s="30">
        <v>204</v>
      </c>
      <c r="I396" s="30"/>
      <c r="J396" s="30">
        <v>228</v>
      </c>
      <c r="K396" s="30"/>
      <c r="L396" s="30"/>
      <c r="M396" s="30"/>
      <c r="N396" s="30"/>
      <c r="O396" s="30"/>
      <c r="P396" s="30"/>
      <c r="Q396" s="31"/>
      <c r="R396" s="17" t="str">
        <f t="shared" si="19"/>
        <v>H17 5/9 km</v>
      </c>
      <c r="S396" s="17" t="str">
        <f t="shared" si="20"/>
        <v>Erik Petersson</v>
      </c>
      <c r="T396" s="84"/>
      <c r="U396" s="35"/>
      <c r="V396" s="35"/>
      <c r="W396" s="35"/>
      <c r="X396" s="35"/>
    </row>
    <row r="397" spans="1:24" s="17" customFormat="1" ht="12" customHeight="1">
      <c r="A397" s="25" t="s">
        <v>492</v>
      </c>
      <c r="B397" s="26" t="s">
        <v>426</v>
      </c>
      <c r="C397" s="109" t="s">
        <v>870</v>
      </c>
      <c r="D397" s="109" t="s">
        <v>742</v>
      </c>
      <c r="E397" s="27"/>
      <c r="F397" s="28">
        <f t="shared" si="18"/>
        <v>0</v>
      </c>
      <c r="G397" s="83"/>
      <c r="H397" s="30"/>
      <c r="I397" s="30"/>
      <c r="J397" s="30"/>
      <c r="K397" s="30"/>
      <c r="L397" s="30"/>
      <c r="M397" s="30"/>
      <c r="N397" s="30"/>
      <c r="O397" s="30"/>
      <c r="P397" s="30"/>
      <c r="Q397" s="31"/>
      <c r="R397" s="17" t="str">
        <f t="shared" si="19"/>
        <v>H17 5/9 km</v>
      </c>
      <c r="S397" s="17" t="str">
        <f t="shared" si="20"/>
        <v>Fredrik Jansson</v>
      </c>
      <c r="T397" s="84"/>
      <c r="U397" s="35"/>
      <c r="V397" s="35"/>
      <c r="W397" s="35"/>
      <c r="X397" s="35"/>
    </row>
    <row r="398" spans="1:24" s="17" customFormat="1" ht="12" customHeight="1">
      <c r="A398" s="25" t="s">
        <v>492</v>
      </c>
      <c r="B398" s="26" t="s">
        <v>427</v>
      </c>
      <c r="C398" s="109" t="s">
        <v>870</v>
      </c>
      <c r="D398" s="109" t="s">
        <v>14</v>
      </c>
      <c r="E398" s="27"/>
      <c r="F398" s="28">
        <f t="shared" si="18"/>
        <v>0</v>
      </c>
      <c r="G398" s="83"/>
      <c r="H398" s="30"/>
      <c r="I398" s="30"/>
      <c r="J398" s="30"/>
      <c r="K398" s="30"/>
      <c r="L398" s="30"/>
      <c r="M398" s="30"/>
      <c r="N398" s="30"/>
      <c r="O398" s="30"/>
      <c r="P398" s="30"/>
      <c r="Q398" s="31"/>
      <c r="R398" s="17" t="str">
        <f t="shared" si="19"/>
        <v>H17 5/9 km</v>
      </c>
      <c r="S398" s="17" t="str">
        <f t="shared" si="20"/>
        <v>Fredrik Persson</v>
      </c>
      <c r="T398" s="84"/>
      <c r="U398" s="35"/>
      <c r="V398" s="35"/>
      <c r="W398" s="35"/>
      <c r="X398" s="35"/>
    </row>
    <row r="399" spans="1:24" s="17" customFormat="1" ht="12" customHeight="1">
      <c r="A399" s="25" t="s">
        <v>492</v>
      </c>
      <c r="B399" s="26" t="s">
        <v>428</v>
      </c>
      <c r="C399" s="109" t="s">
        <v>881</v>
      </c>
      <c r="D399" s="109" t="s">
        <v>794</v>
      </c>
      <c r="E399" s="27"/>
      <c r="F399" s="28">
        <f t="shared" si="18"/>
        <v>1</v>
      </c>
      <c r="G399" s="83">
        <v>214</v>
      </c>
      <c r="H399" s="30"/>
      <c r="I399" s="30"/>
      <c r="J399" s="30"/>
      <c r="K399" s="30"/>
      <c r="L399" s="30"/>
      <c r="M399" s="30"/>
      <c r="N399" s="30"/>
      <c r="O399" s="30"/>
      <c r="P399" s="30"/>
      <c r="Q399" s="31"/>
      <c r="R399" s="17" t="str">
        <f t="shared" si="19"/>
        <v>H17 5/9 km</v>
      </c>
      <c r="S399" s="17" t="str">
        <f t="shared" si="20"/>
        <v>Göran Nordgren</v>
      </c>
      <c r="T399" s="84"/>
      <c r="U399" s="35"/>
      <c r="V399" s="35"/>
      <c r="W399" s="35"/>
      <c r="X399" s="35"/>
    </row>
    <row r="400" spans="1:24" s="17" customFormat="1" ht="12" customHeight="1">
      <c r="A400" s="25" t="s">
        <v>492</v>
      </c>
      <c r="B400" s="26" t="s">
        <v>429</v>
      </c>
      <c r="C400" s="109" t="s">
        <v>881</v>
      </c>
      <c r="D400" s="109" t="s">
        <v>882</v>
      </c>
      <c r="E400" s="27"/>
      <c r="F400" s="28">
        <f t="shared" si="18"/>
        <v>0</v>
      </c>
      <c r="G400" s="83"/>
      <c r="H400" s="30"/>
      <c r="I400" s="30"/>
      <c r="J400" s="30"/>
      <c r="K400" s="30"/>
      <c r="L400" s="30"/>
      <c r="M400" s="30"/>
      <c r="N400" s="30"/>
      <c r="O400" s="30"/>
      <c r="P400" s="30"/>
      <c r="Q400" s="31"/>
      <c r="R400" s="17" t="str">
        <f t="shared" si="19"/>
        <v>H17 5/9 km</v>
      </c>
      <c r="S400" s="17" t="str">
        <f t="shared" si="20"/>
        <v>Göran Torshage</v>
      </c>
      <c r="T400" s="84"/>
      <c r="U400" s="35"/>
      <c r="V400" s="35"/>
      <c r="W400" s="35"/>
      <c r="X400" s="35"/>
    </row>
    <row r="401" spans="1:24" s="17" customFormat="1" ht="12" customHeight="1">
      <c r="A401" s="25" t="s">
        <v>492</v>
      </c>
      <c r="B401" s="26" t="s">
        <v>430</v>
      </c>
      <c r="C401" s="109" t="s">
        <v>886</v>
      </c>
      <c r="D401" s="109" t="s">
        <v>738</v>
      </c>
      <c r="E401" s="27"/>
      <c r="F401" s="28">
        <f t="shared" si="18"/>
        <v>0</v>
      </c>
      <c r="G401" s="83"/>
      <c r="H401" s="30"/>
      <c r="I401" s="30"/>
      <c r="J401" s="30"/>
      <c r="K401" s="30"/>
      <c r="L401" s="30"/>
      <c r="M401" s="30"/>
      <c r="N401" s="30"/>
      <c r="O401" s="30"/>
      <c r="P401" s="30"/>
      <c r="Q401" s="31"/>
      <c r="R401" s="17" t="str">
        <f t="shared" si="19"/>
        <v>H17 5/9 km</v>
      </c>
      <c r="S401" s="17" t="str">
        <f t="shared" si="20"/>
        <v>Hans Danielsson</v>
      </c>
      <c r="T401" s="84"/>
      <c r="U401" s="35"/>
      <c r="V401" s="35"/>
      <c r="W401" s="35"/>
      <c r="X401" s="35"/>
    </row>
    <row r="402" spans="1:24" s="17" customFormat="1" ht="12" customHeight="1">
      <c r="A402" s="25" t="s">
        <v>492</v>
      </c>
      <c r="B402" s="26" t="s">
        <v>431</v>
      </c>
      <c r="C402" s="109" t="s">
        <v>890</v>
      </c>
      <c r="D402" s="109" t="s">
        <v>865</v>
      </c>
      <c r="E402" s="27" t="s">
        <v>432</v>
      </c>
      <c r="F402" s="28">
        <f t="shared" si="18"/>
        <v>0</v>
      </c>
      <c r="G402" s="83"/>
      <c r="H402" s="30"/>
      <c r="I402" s="30"/>
      <c r="J402" s="30"/>
      <c r="K402" s="30"/>
      <c r="L402" s="30"/>
      <c r="M402" s="30"/>
      <c r="N402" s="30"/>
      <c r="O402" s="30"/>
      <c r="P402" s="30"/>
      <c r="Q402" s="31"/>
      <c r="R402" s="17" t="str">
        <f t="shared" si="19"/>
        <v>H17 5/9 km</v>
      </c>
      <c r="S402" s="17" t="str">
        <f t="shared" si="20"/>
        <v>Henrik Hanberg</v>
      </c>
      <c r="T402" s="84"/>
      <c r="U402" s="35"/>
      <c r="V402" s="35"/>
      <c r="W402" s="35"/>
      <c r="X402" s="35"/>
    </row>
    <row r="403" spans="1:24" s="17" customFormat="1" ht="12" customHeight="1">
      <c r="A403" s="25" t="s">
        <v>492</v>
      </c>
      <c r="B403" s="26" t="s">
        <v>433</v>
      </c>
      <c r="C403" s="109" t="s">
        <v>890</v>
      </c>
      <c r="D403" s="109" t="s">
        <v>891</v>
      </c>
      <c r="E403" s="27"/>
      <c r="F403" s="28">
        <f t="shared" si="18"/>
        <v>6</v>
      </c>
      <c r="G403" s="83"/>
      <c r="H403" s="30">
        <v>266</v>
      </c>
      <c r="I403" s="30">
        <v>271</v>
      </c>
      <c r="J403" s="30"/>
      <c r="K403" s="30"/>
      <c r="L403" s="30"/>
      <c r="M403" s="30">
        <v>258</v>
      </c>
      <c r="N403" s="30"/>
      <c r="O403" s="30">
        <v>233</v>
      </c>
      <c r="P403" s="30">
        <v>125</v>
      </c>
      <c r="Q403" s="31">
        <v>199</v>
      </c>
      <c r="R403" s="17" t="str">
        <f t="shared" si="19"/>
        <v>H17 5/9 km</v>
      </c>
      <c r="S403" s="17" t="str">
        <f t="shared" si="20"/>
        <v>Henrik Malmkvist</v>
      </c>
      <c r="T403" s="84"/>
      <c r="U403" s="35"/>
      <c r="V403" s="35" t="s">
        <v>1428</v>
      </c>
      <c r="W403" s="35"/>
      <c r="X403" s="35"/>
    </row>
    <row r="404" spans="1:24" s="17" customFormat="1" ht="12" customHeight="1">
      <c r="A404" s="25" t="s">
        <v>492</v>
      </c>
      <c r="B404" s="26" t="s">
        <v>434</v>
      </c>
      <c r="C404" s="109" t="s">
        <v>890</v>
      </c>
      <c r="D404" s="109" t="s">
        <v>892</v>
      </c>
      <c r="E404" s="27"/>
      <c r="F404" s="28">
        <f t="shared" si="18"/>
        <v>0</v>
      </c>
      <c r="G404" s="83"/>
      <c r="H404" s="30"/>
      <c r="I404" s="30"/>
      <c r="J404" s="30"/>
      <c r="K404" s="30"/>
      <c r="L404" s="30"/>
      <c r="M404" s="30"/>
      <c r="N404" s="30"/>
      <c r="O404" s="30"/>
      <c r="P404" s="30"/>
      <c r="Q404" s="31"/>
      <c r="R404" s="17" t="str">
        <f t="shared" si="19"/>
        <v>H17 5/9 km</v>
      </c>
      <c r="S404" s="17" t="str">
        <f t="shared" si="20"/>
        <v>Henrik Spjut</v>
      </c>
      <c r="T404" s="84"/>
      <c r="U404" s="35"/>
      <c r="V404" s="35"/>
      <c r="W404" s="35"/>
      <c r="X404" s="35"/>
    </row>
    <row r="405" spans="1:24" s="17" customFormat="1" ht="12" customHeight="1">
      <c r="A405" s="25" t="s">
        <v>492</v>
      </c>
      <c r="B405" s="26" t="s">
        <v>435</v>
      </c>
      <c r="C405" s="109" t="s">
        <v>893</v>
      </c>
      <c r="D405" s="109" t="s">
        <v>895</v>
      </c>
      <c r="E405" s="27"/>
      <c r="F405" s="28">
        <f t="shared" si="18"/>
        <v>0</v>
      </c>
      <c r="G405" s="83"/>
      <c r="H405" s="30"/>
      <c r="I405" s="30"/>
      <c r="J405" s="30"/>
      <c r="K405" s="30"/>
      <c r="L405" s="30"/>
      <c r="M405" s="30"/>
      <c r="N405" s="30"/>
      <c r="O405" s="30"/>
      <c r="P405" s="30"/>
      <c r="Q405" s="31"/>
      <c r="R405" s="17" t="str">
        <f t="shared" si="19"/>
        <v>H17 5/9 km</v>
      </c>
      <c r="S405" s="17" t="str">
        <f t="shared" si="20"/>
        <v>Henry Wittler</v>
      </c>
      <c r="T405" s="84"/>
      <c r="U405" s="35"/>
      <c r="V405" s="35"/>
      <c r="W405" s="35"/>
      <c r="X405" s="35"/>
    </row>
    <row r="406" spans="1:24" s="17" customFormat="1" ht="12" customHeight="1">
      <c r="A406" s="25" t="s">
        <v>492</v>
      </c>
      <c r="B406" s="26" t="s">
        <v>436</v>
      </c>
      <c r="C406" s="109" t="s">
        <v>915</v>
      </c>
      <c r="D406" s="109" t="s">
        <v>916</v>
      </c>
      <c r="E406" s="27" t="s">
        <v>437</v>
      </c>
      <c r="F406" s="28">
        <f t="shared" si="18"/>
        <v>1</v>
      </c>
      <c r="G406" s="83"/>
      <c r="H406" s="30"/>
      <c r="I406" s="30"/>
      <c r="J406" s="30"/>
      <c r="K406" s="30"/>
      <c r="L406" s="30"/>
      <c r="M406" s="30"/>
      <c r="N406" s="30"/>
      <c r="O406" s="30"/>
      <c r="P406" s="30">
        <v>149</v>
      </c>
      <c r="Q406" s="31"/>
      <c r="R406" s="17" t="str">
        <f t="shared" si="19"/>
        <v>H17 5/9 km</v>
      </c>
      <c r="S406" s="17" t="str">
        <f t="shared" si="20"/>
        <v>Jakob Wedman</v>
      </c>
      <c r="T406" s="84"/>
      <c r="U406" s="35"/>
      <c r="V406" s="35"/>
      <c r="W406" s="35"/>
      <c r="X406" s="35"/>
    </row>
    <row r="407" spans="1:24" s="17" customFormat="1" ht="12" customHeight="1">
      <c r="A407" s="25" t="s">
        <v>492</v>
      </c>
      <c r="B407" s="26" t="s">
        <v>438</v>
      </c>
      <c r="C407" s="109" t="s">
        <v>917</v>
      </c>
      <c r="D407" s="109" t="s">
        <v>727</v>
      </c>
      <c r="E407" s="27"/>
      <c r="F407" s="28">
        <f t="shared" si="18"/>
        <v>7</v>
      </c>
      <c r="G407" s="83">
        <v>254</v>
      </c>
      <c r="H407" s="30">
        <v>213</v>
      </c>
      <c r="I407" s="30"/>
      <c r="J407" s="30">
        <v>233</v>
      </c>
      <c r="K407" s="30"/>
      <c r="L407" s="30">
        <v>222</v>
      </c>
      <c r="M407" s="30">
        <v>216</v>
      </c>
      <c r="N407" s="30">
        <v>206</v>
      </c>
      <c r="O407" s="30">
        <v>222</v>
      </c>
      <c r="P407" s="30"/>
      <c r="Q407" s="31"/>
      <c r="R407" s="17" t="str">
        <f t="shared" si="19"/>
        <v>H17 5/9 km</v>
      </c>
      <c r="S407" s="17" t="str">
        <f t="shared" si="20"/>
        <v>Jan Eriksson</v>
      </c>
      <c r="T407" s="84"/>
      <c r="U407" s="35"/>
      <c r="V407" s="35" t="s">
        <v>1428</v>
      </c>
      <c r="W407" s="35"/>
      <c r="X407" s="35"/>
    </row>
    <row r="408" spans="1:24" s="17" customFormat="1" ht="12" customHeight="1">
      <c r="A408" s="25" t="s">
        <v>492</v>
      </c>
      <c r="B408" s="26" t="s">
        <v>439</v>
      </c>
      <c r="C408" s="109" t="s">
        <v>917</v>
      </c>
      <c r="D408" s="109" t="s">
        <v>918</v>
      </c>
      <c r="E408" s="27"/>
      <c r="F408" s="28">
        <f t="shared" si="18"/>
        <v>0</v>
      </c>
      <c r="G408" s="83"/>
      <c r="H408" s="30"/>
      <c r="I408" s="30"/>
      <c r="J408" s="30"/>
      <c r="K408" s="30"/>
      <c r="L408" s="30"/>
      <c r="M408" s="30"/>
      <c r="N408" s="30"/>
      <c r="O408" s="30"/>
      <c r="P408" s="30"/>
      <c r="Q408" s="31"/>
      <c r="R408" s="17" t="str">
        <f t="shared" si="19"/>
        <v>H17 5/9 km</v>
      </c>
      <c r="S408" s="17" t="str">
        <f t="shared" si="20"/>
        <v>Jan Norberg</v>
      </c>
      <c r="T408" s="84"/>
      <c r="U408" s="35"/>
      <c r="V408" s="35"/>
      <c r="W408" s="35"/>
      <c r="X408" s="35"/>
    </row>
    <row r="409" spans="1:24" s="17" customFormat="1" ht="12" customHeight="1">
      <c r="A409" s="25" t="s">
        <v>492</v>
      </c>
      <c r="B409" s="26" t="s">
        <v>1368</v>
      </c>
      <c r="C409" s="109" t="s">
        <v>917</v>
      </c>
      <c r="D409" s="109" t="s">
        <v>845</v>
      </c>
      <c r="E409" s="27"/>
      <c r="F409" s="28">
        <f t="shared" si="18"/>
        <v>2</v>
      </c>
      <c r="G409" s="83"/>
      <c r="H409" s="30"/>
      <c r="I409" s="30"/>
      <c r="J409" s="30"/>
      <c r="K409" s="30"/>
      <c r="L409" s="30"/>
      <c r="M409" s="30"/>
      <c r="N409" s="30">
        <v>204</v>
      </c>
      <c r="O409" s="30">
        <v>219</v>
      </c>
      <c r="P409" s="30"/>
      <c r="Q409" s="31"/>
      <c r="R409" s="17" t="str">
        <f t="shared" si="19"/>
        <v>H17 5/9 km</v>
      </c>
      <c r="S409" s="17" t="str">
        <f t="shared" si="20"/>
        <v>Jan Nordqvist</v>
      </c>
      <c r="T409" s="84"/>
      <c r="U409" s="35"/>
      <c r="V409" s="35" t="s">
        <v>1360</v>
      </c>
      <c r="W409" s="35"/>
      <c r="X409" s="35"/>
    </row>
    <row r="410" spans="1:24" s="17" customFormat="1" ht="12" customHeight="1">
      <c r="A410" s="25" t="s">
        <v>492</v>
      </c>
      <c r="B410" s="26" t="s">
        <v>440</v>
      </c>
      <c r="C410" s="109" t="s">
        <v>919</v>
      </c>
      <c r="D410" s="109" t="s">
        <v>920</v>
      </c>
      <c r="E410" s="27" t="s">
        <v>437</v>
      </c>
      <c r="F410" s="28">
        <f t="shared" si="18"/>
        <v>0</v>
      </c>
      <c r="G410" s="83"/>
      <c r="H410" s="30"/>
      <c r="I410" s="30"/>
      <c r="J410" s="30"/>
      <c r="K410" s="30"/>
      <c r="L410" s="30"/>
      <c r="M410" s="30"/>
      <c r="N410" s="30"/>
      <c r="O410" s="30"/>
      <c r="P410" s="30"/>
      <c r="Q410" s="31"/>
      <c r="R410" s="17" t="str">
        <f t="shared" si="19"/>
        <v>H17 5/9 km</v>
      </c>
      <c r="S410" s="17" t="str">
        <f t="shared" si="20"/>
        <v>Janne Tallgren</v>
      </c>
      <c r="T410" s="84"/>
      <c r="U410" s="35"/>
      <c r="V410" s="35"/>
      <c r="W410" s="35"/>
      <c r="X410" s="35"/>
    </row>
    <row r="411" spans="1:24" s="17" customFormat="1" ht="12" customHeight="1">
      <c r="A411" s="25" t="s">
        <v>492</v>
      </c>
      <c r="B411" s="26" t="s">
        <v>231</v>
      </c>
      <c r="C411" s="109" t="s">
        <v>923</v>
      </c>
      <c r="D411" s="109" t="s">
        <v>867</v>
      </c>
      <c r="E411" s="27"/>
      <c r="F411" s="28">
        <f t="shared" si="18"/>
        <v>4</v>
      </c>
      <c r="G411" s="83">
        <v>213</v>
      </c>
      <c r="H411" s="30">
        <v>261</v>
      </c>
      <c r="I411" s="30">
        <v>270</v>
      </c>
      <c r="J411" s="30"/>
      <c r="K411" s="30"/>
      <c r="L411" s="30"/>
      <c r="M411" s="30">
        <v>246</v>
      </c>
      <c r="N411" s="30"/>
      <c r="O411" s="30"/>
      <c r="P411" s="30"/>
      <c r="Q411" s="31"/>
      <c r="R411" s="17" t="str">
        <f t="shared" si="19"/>
        <v>H17 5/9 km</v>
      </c>
      <c r="S411" s="17" t="str">
        <f t="shared" si="20"/>
        <v>Jens Möllberg</v>
      </c>
      <c r="T411" s="84"/>
      <c r="U411" s="35"/>
      <c r="V411" s="35"/>
      <c r="W411" s="35"/>
      <c r="X411" s="35"/>
    </row>
    <row r="412" spans="1:24" s="17" customFormat="1" ht="12" customHeight="1">
      <c r="A412" s="25" t="s">
        <v>492</v>
      </c>
      <c r="B412" s="26" t="s">
        <v>441</v>
      </c>
      <c r="C412" s="109" t="s">
        <v>924</v>
      </c>
      <c r="D412" s="109" t="s">
        <v>738</v>
      </c>
      <c r="E412" s="27"/>
      <c r="F412" s="28">
        <f t="shared" si="18"/>
        <v>0</v>
      </c>
      <c r="G412" s="83"/>
      <c r="H412" s="30"/>
      <c r="I412" s="30"/>
      <c r="J412" s="30"/>
      <c r="K412" s="30"/>
      <c r="L412" s="30"/>
      <c r="M412" s="30"/>
      <c r="N412" s="30"/>
      <c r="O412" s="30"/>
      <c r="P412" s="30"/>
      <c r="Q412" s="31"/>
      <c r="R412" s="17" t="str">
        <f t="shared" si="19"/>
        <v>H17 5/9 km</v>
      </c>
      <c r="S412" s="17" t="str">
        <f t="shared" si="20"/>
        <v>Jesper Danielsson</v>
      </c>
      <c r="T412" s="84"/>
      <c r="U412" s="35"/>
      <c r="V412" s="35"/>
      <c r="W412" s="35"/>
      <c r="X412" s="35"/>
    </row>
    <row r="413" spans="1:24" s="17" customFormat="1" ht="12" customHeight="1">
      <c r="A413" s="25" t="s">
        <v>492</v>
      </c>
      <c r="B413" s="26" t="s">
        <v>442</v>
      </c>
      <c r="C413" s="109" t="s">
        <v>929</v>
      </c>
      <c r="D413" s="109" t="s">
        <v>903</v>
      </c>
      <c r="E413" s="27" t="s">
        <v>405</v>
      </c>
      <c r="F413" s="28">
        <f t="shared" si="18"/>
        <v>0</v>
      </c>
      <c r="G413" s="83"/>
      <c r="H413" s="30"/>
      <c r="I413" s="30"/>
      <c r="J413" s="30"/>
      <c r="K413" s="30"/>
      <c r="L413" s="30"/>
      <c r="M413" s="30"/>
      <c r="N413" s="30"/>
      <c r="O413" s="30"/>
      <c r="P413" s="30"/>
      <c r="Q413" s="31"/>
      <c r="R413" s="17" t="str">
        <f t="shared" si="19"/>
        <v>H17 5/9 km</v>
      </c>
      <c r="S413" s="17" t="str">
        <f t="shared" si="20"/>
        <v>Joakim Carlsson</v>
      </c>
      <c r="T413" s="84"/>
      <c r="U413" s="35"/>
      <c r="V413" s="35"/>
      <c r="W413" s="35"/>
      <c r="X413" s="35"/>
    </row>
    <row r="414" spans="1:24" s="17" customFormat="1" ht="12" customHeight="1">
      <c r="A414" s="25" t="s">
        <v>492</v>
      </c>
      <c r="B414" s="26" t="s">
        <v>603</v>
      </c>
      <c r="C414" s="109" t="s">
        <v>929</v>
      </c>
      <c r="D414" s="109" t="s">
        <v>701</v>
      </c>
      <c r="E414" s="27">
        <v>96</v>
      </c>
      <c r="F414" s="28">
        <f t="shared" si="18"/>
        <v>1</v>
      </c>
      <c r="G414" s="83">
        <v>278</v>
      </c>
      <c r="H414" s="30"/>
      <c r="I414" s="30"/>
      <c r="J414" s="30"/>
      <c r="K414" s="30"/>
      <c r="L414" s="30"/>
      <c r="M414" s="30"/>
      <c r="N414" s="30"/>
      <c r="O414" s="30"/>
      <c r="P414" s="30"/>
      <c r="Q414" s="31"/>
      <c r="R414" s="17" t="str">
        <f t="shared" si="19"/>
        <v>H17 5/9 km</v>
      </c>
      <c r="S414" s="17" t="str">
        <f t="shared" si="20"/>
        <v>Joakim Karlsson</v>
      </c>
      <c r="T414" s="84"/>
      <c r="U414" s="35"/>
      <c r="V414" s="35"/>
      <c r="W414" s="35"/>
      <c r="X414" s="35"/>
    </row>
    <row r="415" spans="1:24" s="17" customFormat="1" ht="12" customHeight="1">
      <c r="A415" s="25" t="s">
        <v>492</v>
      </c>
      <c r="B415" s="26" t="s">
        <v>443</v>
      </c>
      <c r="C415" s="109" t="s">
        <v>932</v>
      </c>
      <c r="D415" s="109" t="s">
        <v>755</v>
      </c>
      <c r="E415" s="27"/>
      <c r="F415" s="28">
        <f t="shared" si="18"/>
        <v>0</v>
      </c>
      <c r="G415" s="83"/>
      <c r="H415" s="30"/>
      <c r="I415" s="30"/>
      <c r="J415" s="30"/>
      <c r="K415" s="30"/>
      <c r="L415" s="30"/>
      <c r="M415" s="30"/>
      <c r="N415" s="30"/>
      <c r="O415" s="30"/>
      <c r="P415" s="30"/>
      <c r="Q415" s="31"/>
      <c r="R415" s="17" t="str">
        <f t="shared" si="19"/>
        <v>H17 5/9 km</v>
      </c>
      <c r="S415" s="17" t="str">
        <f t="shared" si="20"/>
        <v>Johan From</v>
      </c>
      <c r="T415" s="84"/>
      <c r="U415" s="35"/>
      <c r="V415" s="35"/>
      <c r="W415" s="35"/>
      <c r="X415" s="35"/>
    </row>
    <row r="416" spans="1:24" s="17" customFormat="1" ht="12" customHeight="1">
      <c r="A416" s="25" t="s">
        <v>492</v>
      </c>
      <c r="B416" s="26" t="s">
        <v>1257</v>
      </c>
      <c r="C416" s="109" t="s">
        <v>932</v>
      </c>
      <c r="D416" s="109" t="s">
        <v>1167</v>
      </c>
      <c r="E416" s="27"/>
      <c r="F416" s="28">
        <f t="shared" si="18"/>
        <v>3</v>
      </c>
      <c r="G416" s="83"/>
      <c r="H416" s="30"/>
      <c r="I416" s="30">
        <v>236</v>
      </c>
      <c r="J416" s="30"/>
      <c r="K416" s="30"/>
      <c r="L416" s="30"/>
      <c r="M416" s="30">
        <v>251</v>
      </c>
      <c r="N416" s="30">
        <v>238</v>
      </c>
      <c r="O416" s="30"/>
      <c r="P416" s="30"/>
      <c r="Q416" s="31"/>
      <c r="R416" s="17" t="str">
        <f t="shared" si="19"/>
        <v>H17 5/9 km</v>
      </c>
      <c r="S416" s="17" t="str">
        <f t="shared" si="20"/>
        <v>Johan Halvarsson</v>
      </c>
      <c r="T416" s="84"/>
      <c r="U416" s="35"/>
      <c r="V416" s="35"/>
      <c r="W416" s="35"/>
      <c r="X416" s="35"/>
    </row>
    <row r="417" spans="1:24" s="17" customFormat="1" ht="12" customHeight="1">
      <c r="A417" s="25" t="s">
        <v>492</v>
      </c>
      <c r="B417" s="26" t="s">
        <v>444</v>
      </c>
      <c r="C417" s="109" t="s">
        <v>932</v>
      </c>
      <c r="D417" s="109" t="s">
        <v>934</v>
      </c>
      <c r="E417" s="27" t="s">
        <v>437</v>
      </c>
      <c r="F417" s="28">
        <f t="shared" si="18"/>
        <v>0</v>
      </c>
      <c r="G417" s="83"/>
      <c r="H417" s="30"/>
      <c r="I417" s="30"/>
      <c r="J417" s="30"/>
      <c r="K417" s="30"/>
      <c r="L417" s="30"/>
      <c r="M417" s="30"/>
      <c r="N417" s="30"/>
      <c r="O417" s="30"/>
      <c r="P417" s="30"/>
      <c r="Q417" s="31"/>
      <c r="R417" s="17" t="str">
        <f t="shared" si="19"/>
        <v>H17 5/9 km</v>
      </c>
      <c r="S417" s="17" t="str">
        <f t="shared" si="20"/>
        <v>Johan Winther</v>
      </c>
      <c r="T417" s="84"/>
      <c r="U417" s="35"/>
      <c r="V417" s="35"/>
      <c r="W417" s="35"/>
      <c r="X417" s="35"/>
    </row>
    <row r="418" spans="1:24" s="17" customFormat="1" ht="12" customHeight="1">
      <c r="A418" s="25" t="s">
        <v>492</v>
      </c>
      <c r="B418" s="26" t="s">
        <v>445</v>
      </c>
      <c r="C418" s="109" t="s">
        <v>937</v>
      </c>
      <c r="D418" s="109" t="s">
        <v>938</v>
      </c>
      <c r="E418" s="27"/>
      <c r="F418" s="28">
        <f t="shared" si="18"/>
        <v>0</v>
      </c>
      <c r="G418" s="83"/>
      <c r="H418" s="30"/>
      <c r="I418" s="30"/>
      <c r="J418" s="30"/>
      <c r="K418" s="30"/>
      <c r="L418" s="30"/>
      <c r="M418" s="30"/>
      <c r="N418" s="30"/>
      <c r="O418" s="30"/>
      <c r="P418" s="30"/>
      <c r="Q418" s="31"/>
      <c r="R418" s="17" t="str">
        <f t="shared" si="19"/>
        <v>H17 5/9 km</v>
      </c>
      <c r="S418" s="17" t="str">
        <f t="shared" si="20"/>
        <v>John Foitzik</v>
      </c>
      <c r="T418" s="84"/>
      <c r="U418" s="35"/>
      <c r="V418" s="35"/>
      <c r="W418" s="35"/>
      <c r="X418" s="35"/>
    </row>
    <row r="419" spans="1:24" s="17" customFormat="1" ht="12" customHeight="1">
      <c r="A419" s="25" t="s">
        <v>492</v>
      </c>
      <c r="B419" s="26" t="s">
        <v>233</v>
      </c>
      <c r="C419" s="109" t="s">
        <v>939</v>
      </c>
      <c r="D419" s="109" t="s">
        <v>940</v>
      </c>
      <c r="E419" s="27"/>
      <c r="F419" s="28">
        <f t="shared" si="18"/>
        <v>8</v>
      </c>
      <c r="G419" s="83">
        <v>268</v>
      </c>
      <c r="H419" s="30">
        <v>231</v>
      </c>
      <c r="I419" s="30">
        <v>242</v>
      </c>
      <c r="J419" s="30">
        <v>253</v>
      </c>
      <c r="K419" s="30"/>
      <c r="L419" s="30"/>
      <c r="M419" s="30">
        <v>244</v>
      </c>
      <c r="N419" s="30">
        <v>229</v>
      </c>
      <c r="O419" s="30">
        <v>268</v>
      </c>
      <c r="P419" s="30">
        <v>144</v>
      </c>
      <c r="Q419" s="31"/>
      <c r="R419" s="17" t="str">
        <f t="shared" si="19"/>
        <v>H17 5/9 km</v>
      </c>
      <c r="S419" s="17" t="str">
        <f t="shared" si="20"/>
        <v>Jonas Jönsen</v>
      </c>
      <c r="T419" s="84"/>
      <c r="U419" s="35"/>
      <c r="V419" s="35" t="s">
        <v>1428</v>
      </c>
      <c r="W419" s="35" t="s">
        <v>1430</v>
      </c>
      <c r="X419" s="35"/>
    </row>
    <row r="420" spans="1:24" s="17" customFormat="1" ht="12" customHeight="1">
      <c r="A420" s="25" t="s">
        <v>492</v>
      </c>
      <c r="B420" s="26" t="s">
        <v>446</v>
      </c>
      <c r="C420" s="109" t="s">
        <v>941</v>
      </c>
      <c r="D420" s="109" t="s">
        <v>942</v>
      </c>
      <c r="E420" s="27"/>
      <c r="F420" s="28">
        <f t="shared" si="18"/>
        <v>0</v>
      </c>
      <c r="G420" s="83"/>
      <c r="H420" s="30"/>
      <c r="I420" s="30"/>
      <c r="J420" s="30"/>
      <c r="K420" s="30"/>
      <c r="L420" s="30"/>
      <c r="M420" s="30"/>
      <c r="N420" s="30"/>
      <c r="O420" s="30"/>
      <c r="P420" s="30"/>
      <c r="Q420" s="31"/>
      <c r="R420" s="17" t="str">
        <f t="shared" si="19"/>
        <v>H17 5/9 km</v>
      </c>
      <c r="S420" s="17" t="str">
        <f t="shared" si="20"/>
        <v>Jonathan Hoxell</v>
      </c>
      <c r="T420" s="84"/>
      <c r="U420" s="35"/>
      <c r="V420" s="35"/>
      <c r="W420" s="35"/>
      <c r="X420" s="35"/>
    </row>
    <row r="421" spans="1:24" s="17" customFormat="1" ht="12" customHeight="1">
      <c r="A421" s="25" t="s">
        <v>492</v>
      </c>
      <c r="B421" s="26" t="s">
        <v>447</v>
      </c>
      <c r="C421" s="109" t="s">
        <v>941</v>
      </c>
      <c r="D421" s="109" t="s">
        <v>934</v>
      </c>
      <c r="E421" s="27" t="s">
        <v>432</v>
      </c>
      <c r="F421" s="28">
        <f t="shared" si="18"/>
        <v>0</v>
      </c>
      <c r="G421" s="83"/>
      <c r="H421" s="30"/>
      <c r="I421" s="30"/>
      <c r="J421" s="30"/>
      <c r="K421" s="30"/>
      <c r="L421" s="30"/>
      <c r="M421" s="30"/>
      <c r="N421" s="30"/>
      <c r="O421" s="30"/>
      <c r="P421" s="30"/>
      <c r="Q421" s="31"/>
      <c r="R421" s="17" t="str">
        <f t="shared" si="19"/>
        <v>H17 5/9 km</v>
      </c>
      <c r="S421" s="17" t="str">
        <f t="shared" si="20"/>
        <v>Jonathan Winther</v>
      </c>
      <c r="T421" s="84"/>
      <c r="U421" s="35"/>
      <c r="V421" s="35"/>
      <c r="W421" s="35"/>
      <c r="X421" s="35"/>
    </row>
    <row r="422" spans="1:24" s="17" customFormat="1" ht="12" customHeight="1">
      <c r="A422" s="25" t="s">
        <v>492</v>
      </c>
      <c r="B422" s="26" t="s">
        <v>599</v>
      </c>
      <c r="C422" s="109" t="s">
        <v>950</v>
      </c>
      <c r="D422" s="109" t="s">
        <v>10</v>
      </c>
      <c r="E422" s="27"/>
      <c r="F422" s="28">
        <f t="shared" si="18"/>
        <v>3</v>
      </c>
      <c r="G422" s="83">
        <v>270</v>
      </c>
      <c r="H422" s="30">
        <v>205</v>
      </c>
      <c r="I422" s="30">
        <v>221</v>
      </c>
      <c r="J422" s="30"/>
      <c r="K422" s="30"/>
      <c r="L422" s="30"/>
      <c r="M422" s="30"/>
      <c r="N422" s="30"/>
      <c r="O422" s="30"/>
      <c r="P422" s="30"/>
      <c r="Q422" s="31"/>
      <c r="R422" s="17" t="str">
        <f t="shared" si="19"/>
        <v>H17 5/9 km</v>
      </c>
      <c r="S422" s="17" t="str">
        <f t="shared" si="20"/>
        <v>Jörgen Bergkvist</v>
      </c>
      <c r="T422" s="84"/>
      <c r="U422" s="35"/>
      <c r="V422" s="35"/>
      <c r="W422" s="35"/>
      <c r="X422" s="35"/>
    </row>
    <row r="423" spans="1:24" s="17" customFormat="1" ht="12" customHeight="1">
      <c r="A423" s="25" t="s">
        <v>492</v>
      </c>
      <c r="B423" s="26" t="s">
        <v>448</v>
      </c>
      <c r="C423" s="109" t="s">
        <v>950</v>
      </c>
      <c r="D423" s="109" t="s">
        <v>760</v>
      </c>
      <c r="E423" s="27"/>
      <c r="F423" s="28">
        <f t="shared" si="18"/>
        <v>1</v>
      </c>
      <c r="G423" s="83"/>
      <c r="H423" s="30"/>
      <c r="I423" s="30"/>
      <c r="J423" s="30"/>
      <c r="K423" s="30"/>
      <c r="L423" s="30"/>
      <c r="M423" s="30"/>
      <c r="N423" s="30"/>
      <c r="O423" s="30"/>
      <c r="P423" s="30">
        <v>141</v>
      </c>
      <c r="Q423" s="31"/>
      <c r="R423" s="17" t="str">
        <f t="shared" si="19"/>
        <v>H17 5/9 km</v>
      </c>
      <c r="S423" s="17" t="str">
        <f t="shared" si="20"/>
        <v>Jörgen Larsson</v>
      </c>
      <c r="T423" s="84"/>
      <c r="U423" s="35"/>
      <c r="V423" s="35"/>
      <c r="W423" s="35"/>
      <c r="X423" s="35"/>
    </row>
    <row r="424" spans="1:24" s="17" customFormat="1" ht="12" customHeight="1">
      <c r="A424" s="25" t="s">
        <v>492</v>
      </c>
      <c r="B424" s="26" t="s">
        <v>449</v>
      </c>
      <c r="C424" s="109" t="s">
        <v>950</v>
      </c>
      <c r="D424" s="109" t="s">
        <v>740</v>
      </c>
      <c r="E424" s="27" t="s">
        <v>432</v>
      </c>
      <c r="F424" s="28">
        <f t="shared" si="18"/>
        <v>0</v>
      </c>
      <c r="G424" s="83"/>
      <c r="H424" s="30"/>
      <c r="I424" s="30"/>
      <c r="J424" s="30"/>
      <c r="K424" s="30"/>
      <c r="L424" s="30"/>
      <c r="M424" s="30"/>
      <c r="N424" s="30"/>
      <c r="O424" s="30"/>
      <c r="P424" s="30"/>
      <c r="Q424" s="31"/>
      <c r="R424" s="17" t="str">
        <f t="shared" si="19"/>
        <v>H17 5/9 km</v>
      </c>
      <c r="S424" s="17" t="str">
        <f t="shared" si="20"/>
        <v>Jörgen Sjöberg</v>
      </c>
      <c r="T424" s="84"/>
      <c r="U424" s="35"/>
      <c r="V424" s="35"/>
      <c r="W424" s="35"/>
      <c r="X424" s="35"/>
    </row>
    <row r="425" spans="1:24" s="17" customFormat="1" ht="12" customHeight="1">
      <c r="A425" s="25" t="s">
        <v>492</v>
      </c>
      <c r="B425" s="26" t="s">
        <v>450</v>
      </c>
      <c r="C425" s="109" t="s">
        <v>964</v>
      </c>
      <c r="D425" s="109" t="s">
        <v>928</v>
      </c>
      <c r="E425" s="27"/>
      <c r="F425" s="28">
        <f t="shared" si="18"/>
        <v>0</v>
      </c>
      <c r="G425" s="83"/>
      <c r="H425" s="30"/>
      <c r="I425" s="30"/>
      <c r="J425" s="30"/>
      <c r="K425" s="30"/>
      <c r="L425" s="30"/>
      <c r="M425" s="30"/>
      <c r="N425" s="30"/>
      <c r="O425" s="30"/>
      <c r="P425" s="30"/>
      <c r="Q425" s="31"/>
      <c r="R425" s="17" t="str">
        <f t="shared" si="19"/>
        <v>H17 5/9 km</v>
      </c>
      <c r="S425" s="17" t="str">
        <f t="shared" si="20"/>
        <v>Kjell Berglund</v>
      </c>
      <c r="T425" s="84"/>
      <c r="U425" s="35"/>
      <c r="V425" s="35"/>
      <c r="W425" s="35"/>
      <c r="X425" s="35"/>
    </row>
    <row r="426" spans="1:24" s="17" customFormat="1" ht="12" customHeight="1">
      <c r="A426" s="25" t="s">
        <v>492</v>
      </c>
      <c r="B426" s="26" t="s">
        <v>451</v>
      </c>
      <c r="C426" s="109" t="s">
        <v>965</v>
      </c>
      <c r="D426" s="109" t="s">
        <v>966</v>
      </c>
      <c r="E426" s="27"/>
      <c r="F426" s="28">
        <f t="shared" si="18"/>
        <v>0</v>
      </c>
      <c r="G426" s="83"/>
      <c r="H426" s="30"/>
      <c r="I426" s="30"/>
      <c r="J426" s="30"/>
      <c r="K426" s="30"/>
      <c r="L426" s="30"/>
      <c r="M426" s="30"/>
      <c r="N426" s="30"/>
      <c r="O426" s="30"/>
      <c r="P426" s="30"/>
      <c r="Q426" s="31"/>
      <c r="R426" s="17" t="str">
        <f t="shared" si="19"/>
        <v>H17 5/9 km</v>
      </c>
      <c r="S426" s="17" t="str">
        <f t="shared" si="20"/>
        <v>Kudsai Kadhem</v>
      </c>
      <c r="T426" s="84"/>
      <c r="U426" s="35"/>
      <c r="V426" s="35"/>
      <c r="W426" s="35"/>
      <c r="X426" s="35"/>
    </row>
    <row r="427" spans="1:24" s="17" customFormat="1" ht="12" customHeight="1">
      <c r="A427" s="25" t="s">
        <v>492</v>
      </c>
      <c r="B427" s="26" t="s">
        <v>452</v>
      </c>
      <c r="C427" s="109" t="s">
        <v>968</v>
      </c>
      <c r="D427" s="109" t="s">
        <v>876</v>
      </c>
      <c r="E427" s="27"/>
      <c r="F427" s="28">
        <f t="shared" si="18"/>
        <v>2</v>
      </c>
      <c r="G427" s="83"/>
      <c r="H427" s="30">
        <v>272</v>
      </c>
      <c r="I427" s="30"/>
      <c r="J427" s="30"/>
      <c r="K427" s="30"/>
      <c r="L427" s="30"/>
      <c r="M427" s="30">
        <v>256</v>
      </c>
      <c r="N427" s="30"/>
      <c r="O427" s="30"/>
      <c r="P427" s="30"/>
      <c r="Q427" s="31"/>
      <c r="R427" s="17" t="str">
        <f t="shared" si="19"/>
        <v>H17 5/9 km</v>
      </c>
      <c r="S427" s="17" t="str">
        <f t="shared" si="20"/>
        <v>Lars Erik Bolinder</v>
      </c>
      <c r="T427" s="84"/>
      <c r="U427" s="35"/>
      <c r="V427" s="35"/>
      <c r="W427" s="35"/>
      <c r="X427" s="35"/>
    </row>
    <row r="428" spans="1:24" s="17" customFormat="1" ht="12" customHeight="1">
      <c r="A428" s="25" t="s">
        <v>492</v>
      </c>
      <c r="B428" s="26" t="s">
        <v>453</v>
      </c>
      <c r="C428" s="109" t="s">
        <v>969</v>
      </c>
      <c r="D428" s="109" t="s">
        <v>727</v>
      </c>
      <c r="E428" s="27" t="s">
        <v>432</v>
      </c>
      <c r="F428" s="28">
        <f t="shared" si="18"/>
        <v>0</v>
      </c>
      <c r="G428" s="83"/>
      <c r="H428" s="30"/>
      <c r="I428" s="30"/>
      <c r="J428" s="30"/>
      <c r="K428" s="30"/>
      <c r="L428" s="30"/>
      <c r="M428" s="30"/>
      <c r="N428" s="30"/>
      <c r="O428" s="30"/>
      <c r="P428" s="30"/>
      <c r="Q428" s="31"/>
      <c r="R428" s="17" t="str">
        <f t="shared" si="19"/>
        <v>H17 5/9 km</v>
      </c>
      <c r="S428" s="17" t="str">
        <f t="shared" si="20"/>
        <v>Leif Eriksson</v>
      </c>
      <c r="T428" s="84"/>
      <c r="U428" s="35"/>
      <c r="V428" s="35"/>
      <c r="W428" s="35"/>
      <c r="X428" s="35"/>
    </row>
    <row r="429" spans="1:24" s="17" customFormat="1" ht="12" customHeight="1">
      <c r="A429" s="25" t="s">
        <v>492</v>
      </c>
      <c r="B429" s="26" t="s">
        <v>454</v>
      </c>
      <c r="C429" s="109" t="s">
        <v>984</v>
      </c>
      <c r="D429" s="109" t="s">
        <v>738</v>
      </c>
      <c r="E429" s="27" t="s">
        <v>455</v>
      </c>
      <c r="F429" s="28">
        <f t="shared" si="18"/>
        <v>0</v>
      </c>
      <c r="G429" s="83"/>
      <c r="H429" s="30"/>
      <c r="I429" s="30"/>
      <c r="J429" s="30"/>
      <c r="K429" s="30"/>
      <c r="L429" s="30"/>
      <c r="M429" s="30"/>
      <c r="N429" s="30"/>
      <c r="O429" s="30"/>
      <c r="P429" s="30"/>
      <c r="Q429" s="31"/>
      <c r="R429" s="17" t="str">
        <f t="shared" si="19"/>
        <v>H17 5/9 km</v>
      </c>
      <c r="S429" s="17" t="str">
        <f t="shared" si="20"/>
        <v>Lukas Danielsson</v>
      </c>
      <c r="T429" s="84"/>
      <c r="U429" s="35"/>
      <c r="V429" s="35"/>
      <c r="W429" s="35"/>
      <c r="X429" s="35"/>
    </row>
    <row r="430" spans="1:24" s="17" customFormat="1" ht="12" customHeight="1">
      <c r="A430" s="25" t="s">
        <v>492</v>
      </c>
      <c r="B430" s="26" t="s">
        <v>456</v>
      </c>
      <c r="C430" s="109" t="s">
        <v>989</v>
      </c>
      <c r="D430" s="109" t="s">
        <v>806</v>
      </c>
      <c r="E430" s="27"/>
      <c r="F430" s="28">
        <f t="shared" si="18"/>
        <v>8</v>
      </c>
      <c r="G430" s="83">
        <v>245</v>
      </c>
      <c r="H430" s="30">
        <v>202</v>
      </c>
      <c r="I430" s="30"/>
      <c r="J430" s="30">
        <v>221</v>
      </c>
      <c r="K430" s="30">
        <v>205</v>
      </c>
      <c r="L430" s="30">
        <v>203</v>
      </c>
      <c r="M430" s="30">
        <v>221</v>
      </c>
      <c r="N430" s="30">
        <v>217</v>
      </c>
      <c r="O430" s="30"/>
      <c r="P430" s="30"/>
      <c r="Q430" s="31">
        <v>161</v>
      </c>
      <c r="R430" s="17" t="str">
        <f t="shared" si="19"/>
        <v>H17 5/9 km</v>
      </c>
      <c r="S430" s="17" t="str">
        <f t="shared" si="20"/>
        <v>Magnus Einarsson</v>
      </c>
      <c r="T430" s="84"/>
      <c r="U430" s="35"/>
      <c r="V430" s="35"/>
      <c r="W430" s="35"/>
      <c r="X430" s="35"/>
    </row>
    <row r="431" spans="1:24" s="17" customFormat="1" ht="12" customHeight="1">
      <c r="A431" s="25" t="s">
        <v>492</v>
      </c>
      <c r="B431" s="26" t="s">
        <v>226</v>
      </c>
      <c r="C431" s="109" t="s">
        <v>989</v>
      </c>
      <c r="D431" s="109" t="s">
        <v>840</v>
      </c>
      <c r="E431" s="27"/>
      <c r="F431" s="28">
        <f t="shared" si="18"/>
        <v>1</v>
      </c>
      <c r="G431" s="83"/>
      <c r="H431" s="30"/>
      <c r="I431" s="30"/>
      <c r="J431" s="30"/>
      <c r="K431" s="30">
        <v>244</v>
      </c>
      <c r="L431" s="30"/>
      <c r="M431" s="30"/>
      <c r="N431" s="30"/>
      <c r="O431" s="30"/>
      <c r="P431" s="30"/>
      <c r="Q431" s="31"/>
      <c r="R431" s="17" t="str">
        <f t="shared" si="19"/>
        <v>H17 5/9 km</v>
      </c>
      <c r="S431" s="17" t="str">
        <f t="shared" si="20"/>
        <v>Magnus Kylander</v>
      </c>
      <c r="T431" s="84"/>
      <c r="U431" s="35"/>
      <c r="V431" s="35"/>
      <c r="W431" s="35"/>
      <c r="X431" s="35"/>
    </row>
    <row r="432" spans="1:24" s="17" customFormat="1" ht="12" customHeight="1">
      <c r="A432" s="25" t="s">
        <v>492</v>
      </c>
      <c r="B432" s="26" t="s">
        <v>591</v>
      </c>
      <c r="C432" s="109" t="s">
        <v>989</v>
      </c>
      <c r="D432" s="109" t="s">
        <v>761</v>
      </c>
      <c r="E432" s="27"/>
      <c r="F432" s="28">
        <f t="shared" si="18"/>
        <v>2</v>
      </c>
      <c r="G432" s="83">
        <v>220</v>
      </c>
      <c r="H432" s="30">
        <v>235</v>
      </c>
      <c r="I432" s="30"/>
      <c r="J432" s="30"/>
      <c r="K432" s="30"/>
      <c r="L432" s="30"/>
      <c r="M432" s="30"/>
      <c r="N432" s="30"/>
      <c r="O432" s="30"/>
      <c r="P432" s="30"/>
      <c r="Q432" s="31"/>
      <c r="R432" s="17" t="str">
        <f t="shared" si="19"/>
        <v>H17 5/9 km</v>
      </c>
      <c r="S432" s="17" t="str">
        <f t="shared" si="20"/>
        <v>Magnus Leander</v>
      </c>
      <c r="T432" s="84"/>
      <c r="U432" s="35"/>
      <c r="V432" s="35"/>
      <c r="W432" s="35"/>
      <c r="X432" s="35"/>
    </row>
    <row r="433" spans="1:24" s="17" customFormat="1" ht="12" customHeight="1">
      <c r="A433" s="25" t="s">
        <v>492</v>
      </c>
      <c r="B433" s="26" t="s">
        <v>457</v>
      </c>
      <c r="C433" s="109" t="s">
        <v>989</v>
      </c>
      <c r="D433" s="109" t="s">
        <v>750</v>
      </c>
      <c r="E433" s="27"/>
      <c r="F433" s="28">
        <f t="shared" si="18"/>
        <v>0</v>
      </c>
      <c r="G433" s="83"/>
      <c r="H433" s="30"/>
      <c r="I433" s="30"/>
      <c r="J433" s="30"/>
      <c r="K433" s="30"/>
      <c r="L433" s="30"/>
      <c r="M433" s="30"/>
      <c r="N433" s="30"/>
      <c r="O433" s="30"/>
      <c r="P433" s="30"/>
      <c r="Q433" s="31"/>
      <c r="R433" s="17" t="str">
        <f t="shared" si="19"/>
        <v>H17 5/9 km</v>
      </c>
      <c r="S433" s="17" t="str">
        <f t="shared" si="20"/>
        <v>Magnus Liljedahl</v>
      </c>
      <c r="T433" s="84"/>
      <c r="U433" s="35"/>
      <c r="V433" s="35"/>
      <c r="W433" s="35"/>
      <c r="X433" s="35"/>
    </row>
    <row r="434" spans="1:24" s="17" customFormat="1" ht="12" customHeight="1">
      <c r="A434" s="25" t="s">
        <v>492</v>
      </c>
      <c r="B434" s="26" t="s">
        <v>235</v>
      </c>
      <c r="C434" s="109" t="s">
        <v>989</v>
      </c>
      <c r="D434" s="109" t="s">
        <v>990</v>
      </c>
      <c r="E434" s="27"/>
      <c r="F434" s="28">
        <f t="shared" si="18"/>
        <v>3</v>
      </c>
      <c r="G434" s="83">
        <v>244</v>
      </c>
      <c r="H434" s="30">
        <v>209</v>
      </c>
      <c r="I434" s="30"/>
      <c r="J434" s="30"/>
      <c r="K434" s="30"/>
      <c r="L434" s="30"/>
      <c r="M434" s="30"/>
      <c r="N434" s="30">
        <v>235</v>
      </c>
      <c r="O434" s="30"/>
      <c r="P434" s="30"/>
      <c r="Q434" s="31"/>
      <c r="R434" s="17" t="str">
        <f t="shared" si="19"/>
        <v>H17 5/9 km</v>
      </c>
      <c r="S434" s="17" t="str">
        <f t="shared" si="20"/>
        <v>Magnus Lindström</v>
      </c>
      <c r="T434" s="84"/>
      <c r="U434" s="35"/>
      <c r="V434" s="35"/>
      <c r="W434" s="35"/>
      <c r="X434" s="35"/>
    </row>
    <row r="435" spans="1:24" s="17" customFormat="1" ht="12" customHeight="1">
      <c r="A435" s="25" t="s">
        <v>492</v>
      </c>
      <c r="B435" s="26" t="s">
        <v>458</v>
      </c>
      <c r="C435" s="109" t="s">
        <v>998</v>
      </c>
      <c r="D435" s="109" t="s">
        <v>993</v>
      </c>
      <c r="E435" s="27" t="s">
        <v>425</v>
      </c>
      <c r="F435" s="28">
        <f t="shared" si="18"/>
        <v>0</v>
      </c>
      <c r="G435" s="83"/>
      <c r="H435" s="30"/>
      <c r="I435" s="30"/>
      <c r="J435" s="30"/>
      <c r="K435" s="30"/>
      <c r="L435" s="30"/>
      <c r="M435" s="30"/>
      <c r="N435" s="30"/>
      <c r="O435" s="30"/>
      <c r="P435" s="30"/>
      <c r="Q435" s="31"/>
      <c r="R435" s="17" t="str">
        <f t="shared" si="19"/>
        <v>H17 5/9 km</v>
      </c>
      <c r="S435" s="17" t="str">
        <f t="shared" si="20"/>
        <v>Marcus Fredriksson</v>
      </c>
      <c r="T435" s="84"/>
      <c r="U435" s="35"/>
      <c r="V435" s="35"/>
      <c r="W435" s="35"/>
      <c r="X435" s="35"/>
    </row>
    <row r="436" spans="1:24" s="17" customFormat="1" ht="12" customHeight="1">
      <c r="A436" s="25" t="s">
        <v>492</v>
      </c>
      <c r="B436" s="26" t="s">
        <v>1369</v>
      </c>
      <c r="C436" s="109" t="s">
        <v>998</v>
      </c>
      <c r="D436" s="109" t="s">
        <v>1149</v>
      </c>
      <c r="E436" s="27"/>
      <c r="F436" s="28">
        <f t="shared" si="18"/>
        <v>2</v>
      </c>
      <c r="G436" s="83"/>
      <c r="H436" s="30"/>
      <c r="I436" s="30"/>
      <c r="J436" s="30"/>
      <c r="K436" s="30"/>
      <c r="L436" s="30"/>
      <c r="M436" s="30"/>
      <c r="N436" s="30">
        <v>248</v>
      </c>
      <c r="O436" s="30"/>
      <c r="P436" s="30">
        <v>147</v>
      </c>
      <c r="Q436" s="31"/>
      <c r="R436" s="17" t="str">
        <f t="shared" si="19"/>
        <v>H17 5/9 km</v>
      </c>
      <c r="S436" s="17" t="str">
        <f t="shared" si="20"/>
        <v>Marcus Malmqvist</v>
      </c>
      <c r="T436" s="84"/>
      <c r="U436" s="35"/>
      <c r="V436" s="35"/>
      <c r="W436" s="35"/>
      <c r="X436" s="35"/>
    </row>
    <row r="437" spans="1:24" s="17" customFormat="1" ht="12" customHeight="1">
      <c r="A437" s="25" t="s">
        <v>492</v>
      </c>
      <c r="B437" s="26" t="s">
        <v>224</v>
      </c>
      <c r="C437" s="109" t="s">
        <v>1011</v>
      </c>
      <c r="D437" s="109" t="s">
        <v>1012</v>
      </c>
      <c r="E437" s="27">
        <v>98</v>
      </c>
      <c r="F437" s="28">
        <f t="shared" si="18"/>
        <v>1</v>
      </c>
      <c r="G437" s="83"/>
      <c r="H437" s="30"/>
      <c r="I437" s="30"/>
      <c r="J437" s="30"/>
      <c r="K437" s="30"/>
      <c r="L437" s="30"/>
      <c r="M437" s="30"/>
      <c r="N437" s="30"/>
      <c r="O437" s="30">
        <v>207</v>
      </c>
      <c r="P437" s="30"/>
      <c r="Q437" s="31"/>
      <c r="R437" s="17" t="str">
        <f t="shared" si="19"/>
        <v>H17 5/9 km</v>
      </c>
      <c r="S437" s="17" t="str">
        <f t="shared" si="20"/>
        <v>Mattias Westman</v>
      </c>
      <c r="T437" s="84"/>
      <c r="U437" s="35"/>
      <c r="V437" s="35" t="s">
        <v>1428</v>
      </c>
      <c r="W437" s="35"/>
      <c r="X437" s="35"/>
    </row>
    <row r="438" spans="1:24" s="17" customFormat="1" ht="12" customHeight="1">
      <c r="A438" s="25" t="s">
        <v>492</v>
      </c>
      <c r="B438" s="26" t="s">
        <v>1426</v>
      </c>
      <c r="C438" s="109" t="s">
        <v>1425</v>
      </c>
      <c r="D438" s="109" t="s">
        <v>1427</v>
      </c>
      <c r="E438" s="27"/>
      <c r="F438" s="28">
        <f t="shared" si="18"/>
        <v>2</v>
      </c>
      <c r="G438" s="83"/>
      <c r="H438" s="30"/>
      <c r="I438" s="30"/>
      <c r="J438" s="30"/>
      <c r="K438" s="30"/>
      <c r="L438" s="30"/>
      <c r="M438" s="30"/>
      <c r="N438" s="30"/>
      <c r="O438" s="30">
        <v>210</v>
      </c>
      <c r="P438" s="30">
        <v>122</v>
      </c>
      <c r="Q438" s="31"/>
      <c r="R438" s="17" t="str">
        <f t="shared" si="19"/>
        <v>H17 5/9 km</v>
      </c>
      <c r="S438" s="17" t="str">
        <f t="shared" si="20"/>
        <v>Medhanie Asgedom</v>
      </c>
      <c r="T438" s="84"/>
      <c r="U438" s="35"/>
      <c r="V438" s="35" t="s">
        <v>1360</v>
      </c>
      <c r="W438" s="35"/>
      <c r="X438" s="35"/>
    </row>
    <row r="439" spans="1:24" s="17" customFormat="1" ht="12" customHeight="1">
      <c r="A439" s="25" t="s">
        <v>492</v>
      </c>
      <c r="B439" s="26" t="s">
        <v>459</v>
      </c>
      <c r="C439" s="109" t="s">
        <v>1030</v>
      </c>
      <c r="D439" s="109" t="s">
        <v>856</v>
      </c>
      <c r="E439" s="27"/>
      <c r="F439" s="28">
        <f t="shared" si="18"/>
        <v>0</v>
      </c>
      <c r="G439" s="83"/>
      <c r="H439" s="30"/>
      <c r="I439" s="30"/>
      <c r="J439" s="30"/>
      <c r="K439" s="30"/>
      <c r="L439" s="30"/>
      <c r="M439" s="30"/>
      <c r="N439" s="30"/>
      <c r="O439" s="30"/>
      <c r="P439" s="30"/>
      <c r="Q439" s="31"/>
      <c r="R439" s="17" t="str">
        <f t="shared" si="19"/>
        <v>H17 5/9 km</v>
      </c>
      <c r="S439" s="17" t="str">
        <f t="shared" si="20"/>
        <v>Niclas Olsson</v>
      </c>
      <c r="T439" s="84"/>
      <c r="U439" s="35"/>
      <c r="V439" s="35"/>
      <c r="W439" s="35"/>
      <c r="X439" s="35"/>
    </row>
    <row r="440" spans="1:24" s="17" customFormat="1" ht="12" customHeight="1">
      <c r="A440" s="25" t="s">
        <v>492</v>
      </c>
      <c r="B440" s="26" t="s">
        <v>460</v>
      </c>
      <c r="C440" s="109" t="s">
        <v>1038</v>
      </c>
      <c r="D440" s="109" t="s">
        <v>706</v>
      </c>
      <c r="E440" s="27">
        <v>74</v>
      </c>
      <c r="F440" s="28">
        <f t="shared" si="18"/>
        <v>7</v>
      </c>
      <c r="G440" s="83">
        <v>280</v>
      </c>
      <c r="H440" s="30">
        <v>236</v>
      </c>
      <c r="I440" s="30">
        <v>225</v>
      </c>
      <c r="J440" s="30">
        <v>203</v>
      </c>
      <c r="K440" s="30"/>
      <c r="L440" s="30">
        <v>225</v>
      </c>
      <c r="M440" s="30"/>
      <c r="N440" s="30"/>
      <c r="O440" s="30"/>
      <c r="P440" s="30">
        <v>148</v>
      </c>
      <c r="Q440" s="31">
        <v>209</v>
      </c>
      <c r="R440" s="17" t="str">
        <f t="shared" si="19"/>
        <v>H17 5/9 km</v>
      </c>
      <c r="S440" s="17" t="str">
        <f t="shared" si="20"/>
        <v>Ola Augustsson</v>
      </c>
      <c r="T440" s="84"/>
      <c r="U440" s="35"/>
      <c r="V440" s="35"/>
      <c r="W440" s="35"/>
      <c r="X440" s="35"/>
    </row>
    <row r="441" spans="1:24" s="17" customFormat="1" ht="12" customHeight="1">
      <c r="A441" s="25" t="s">
        <v>492</v>
      </c>
      <c r="B441" s="26" t="s">
        <v>230</v>
      </c>
      <c r="C441" s="109" t="s">
        <v>1038</v>
      </c>
      <c r="D441" s="109" t="s">
        <v>885</v>
      </c>
      <c r="E441" s="27"/>
      <c r="F441" s="28">
        <f t="shared" si="18"/>
        <v>0</v>
      </c>
      <c r="G441" s="83"/>
      <c r="H441" s="30"/>
      <c r="I441" s="30"/>
      <c r="J441" s="30"/>
      <c r="K441" s="30"/>
      <c r="L441" s="30"/>
      <c r="M441" s="30"/>
      <c r="N441" s="30"/>
      <c r="O441" s="30"/>
      <c r="P441" s="30"/>
      <c r="Q441" s="31"/>
      <c r="R441" s="17" t="str">
        <f t="shared" si="19"/>
        <v>H17 5/9 km</v>
      </c>
      <c r="S441" s="17" t="str">
        <f t="shared" si="20"/>
        <v>Ola Wahlqvist</v>
      </c>
      <c r="T441" s="84"/>
      <c r="U441" s="35"/>
      <c r="V441" s="35"/>
      <c r="W441" s="35"/>
      <c r="X441" s="35"/>
    </row>
    <row r="442" spans="1:24" s="17" customFormat="1" ht="12" customHeight="1">
      <c r="A442" s="25" t="s">
        <v>492</v>
      </c>
      <c r="B442" s="26" t="s">
        <v>463</v>
      </c>
      <c r="C442" s="109" t="s">
        <v>1044</v>
      </c>
      <c r="D442" s="109" t="s">
        <v>723</v>
      </c>
      <c r="E442" s="27" t="s">
        <v>408</v>
      </c>
      <c r="F442" s="28">
        <f t="shared" si="18"/>
        <v>0</v>
      </c>
      <c r="G442" s="83"/>
      <c r="H442" s="30"/>
      <c r="I442" s="30"/>
      <c r="J442" s="30"/>
      <c r="K442" s="30"/>
      <c r="L442" s="30"/>
      <c r="M442" s="30"/>
      <c r="N442" s="30"/>
      <c r="O442" s="30"/>
      <c r="P442" s="30"/>
      <c r="Q442" s="31"/>
      <c r="R442" s="17" t="str">
        <f t="shared" si="19"/>
        <v>H17 5/9 km</v>
      </c>
      <c r="S442" s="17" t="str">
        <f t="shared" si="20"/>
        <v>Oscar Zetterlund</v>
      </c>
      <c r="T442" s="84"/>
      <c r="U442" s="35"/>
      <c r="V442" s="35"/>
      <c r="W442" s="35"/>
      <c r="X442" s="35"/>
    </row>
    <row r="443" spans="1:24" s="17" customFormat="1" ht="12" customHeight="1">
      <c r="A443" s="25" t="s">
        <v>492</v>
      </c>
      <c r="B443" s="26" t="s">
        <v>461</v>
      </c>
      <c r="C443" s="109" t="s">
        <v>1045</v>
      </c>
      <c r="D443" s="109" t="s">
        <v>876</v>
      </c>
      <c r="E443" s="27" t="s">
        <v>408</v>
      </c>
      <c r="F443" s="28">
        <f t="shared" si="18"/>
        <v>2</v>
      </c>
      <c r="G443" s="83"/>
      <c r="H443" s="30">
        <v>273</v>
      </c>
      <c r="I443" s="30"/>
      <c r="J443" s="30"/>
      <c r="K443" s="30"/>
      <c r="L443" s="30"/>
      <c r="M443" s="30">
        <v>255</v>
      </c>
      <c r="N443" s="30"/>
      <c r="O443" s="30"/>
      <c r="P443" s="30"/>
      <c r="Q443" s="31"/>
      <c r="R443" s="17" t="str">
        <f t="shared" si="19"/>
        <v>H17 5/9 km</v>
      </c>
      <c r="S443" s="17" t="str">
        <f t="shared" si="20"/>
        <v>Oskar Bolinder</v>
      </c>
      <c r="T443" s="84"/>
      <c r="U443" s="35"/>
      <c r="V443" s="35"/>
      <c r="W443" s="35"/>
      <c r="X443" s="35"/>
    </row>
    <row r="444" spans="1:24" s="17" customFormat="1" ht="12" customHeight="1">
      <c r="A444" s="25" t="s">
        <v>492</v>
      </c>
      <c r="B444" s="26" t="s">
        <v>462</v>
      </c>
      <c r="C444" s="109" t="s">
        <v>1045</v>
      </c>
      <c r="D444" s="109" t="s">
        <v>993</v>
      </c>
      <c r="E444" s="27"/>
      <c r="F444" s="28">
        <f t="shared" si="18"/>
        <v>0</v>
      </c>
      <c r="G444" s="83"/>
      <c r="H444" s="30"/>
      <c r="I444" s="30"/>
      <c r="J444" s="30"/>
      <c r="K444" s="30"/>
      <c r="L444" s="30"/>
      <c r="M444" s="30"/>
      <c r="N444" s="30"/>
      <c r="O444" s="30"/>
      <c r="P444" s="30"/>
      <c r="Q444" s="31"/>
      <c r="R444" s="17" t="str">
        <f t="shared" si="19"/>
        <v>H17 5/9 km</v>
      </c>
      <c r="S444" s="17" t="str">
        <f t="shared" si="20"/>
        <v>Oskar Fredriksson</v>
      </c>
      <c r="T444" s="84"/>
      <c r="U444" s="35"/>
      <c r="V444" s="35"/>
      <c r="W444" s="35"/>
      <c r="X444" s="35"/>
    </row>
    <row r="445" spans="1:24" s="17" customFormat="1" ht="12" customHeight="1">
      <c r="A445" s="25" t="s">
        <v>492</v>
      </c>
      <c r="B445" s="35" t="s">
        <v>464</v>
      </c>
      <c r="C445" s="109" t="s">
        <v>1048</v>
      </c>
      <c r="D445" s="109" t="s">
        <v>715</v>
      </c>
      <c r="E445" s="36"/>
      <c r="F445" s="28">
        <f t="shared" si="18"/>
        <v>0</v>
      </c>
      <c r="G445" s="83"/>
      <c r="H445" s="37"/>
      <c r="I445" s="37"/>
      <c r="J445" s="37"/>
      <c r="K445" s="37"/>
      <c r="L445" s="37"/>
      <c r="M445" s="37"/>
      <c r="N445" s="37"/>
      <c r="O445" s="37"/>
      <c r="P445" s="37"/>
      <c r="Q445" s="31"/>
      <c r="R445" s="17" t="str">
        <f t="shared" si="19"/>
        <v>H17 5/9 km</v>
      </c>
      <c r="S445" s="17" t="str">
        <f t="shared" si="20"/>
        <v>Patrik Bransell</v>
      </c>
      <c r="T445" s="85"/>
      <c r="U445" s="35"/>
      <c r="V445" s="35"/>
      <c r="W445" s="35"/>
      <c r="X445" s="35"/>
    </row>
    <row r="446" spans="1:24" s="17" customFormat="1" ht="12" customHeight="1">
      <c r="A446" s="25" t="s">
        <v>492</v>
      </c>
      <c r="B446" s="26" t="s">
        <v>228</v>
      </c>
      <c r="C446" s="109" t="s">
        <v>1048</v>
      </c>
      <c r="D446" s="109" t="s">
        <v>909</v>
      </c>
      <c r="E446" s="27">
        <v>70</v>
      </c>
      <c r="F446" s="28">
        <f t="shared" si="18"/>
        <v>2</v>
      </c>
      <c r="G446" s="83">
        <v>229</v>
      </c>
      <c r="H446" s="30">
        <v>253</v>
      </c>
      <c r="I446" s="30"/>
      <c r="J446" s="30"/>
      <c r="K446" s="30"/>
      <c r="L446" s="30"/>
      <c r="M446" s="30"/>
      <c r="N446" s="30"/>
      <c r="O446" s="30"/>
      <c r="P446" s="30"/>
      <c r="Q446" s="31"/>
      <c r="R446" s="17" t="str">
        <f t="shared" si="19"/>
        <v>H17 5/9 km</v>
      </c>
      <c r="S446" s="17" t="str">
        <f t="shared" si="20"/>
        <v>Patrik Nyman</v>
      </c>
      <c r="T446" s="84"/>
      <c r="U446" s="35"/>
      <c r="V446" s="35"/>
      <c r="W446" s="35"/>
      <c r="X446" s="35"/>
    </row>
    <row r="447" spans="1:24" s="17" customFormat="1" ht="12" customHeight="1">
      <c r="A447" s="25" t="s">
        <v>492</v>
      </c>
      <c r="B447" s="26" t="s">
        <v>465</v>
      </c>
      <c r="C447" s="109" t="s">
        <v>1049</v>
      </c>
      <c r="D447" s="109" t="s">
        <v>846</v>
      </c>
      <c r="E447" s="27"/>
      <c r="F447" s="28">
        <f t="shared" si="18"/>
        <v>0</v>
      </c>
      <c r="G447" s="83"/>
      <c r="H447" s="30"/>
      <c r="I447" s="30"/>
      <c r="J447" s="30"/>
      <c r="K447" s="30"/>
      <c r="L447" s="30"/>
      <c r="M447" s="30"/>
      <c r="N447" s="30"/>
      <c r="O447" s="30"/>
      <c r="P447" s="30"/>
      <c r="Q447" s="31"/>
      <c r="R447" s="17" t="str">
        <f t="shared" si="19"/>
        <v>H17 5/9 km</v>
      </c>
      <c r="S447" s="17" t="str">
        <f t="shared" si="20"/>
        <v>Pelle Samuelsson</v>
      </c>
      <c r="T447" s="84"/>
      <c r="U447" s="35"/>
      <c r="V447" s="35"/>
      <c r="W447" s="35"/>
      <c r="X447" s="35"/>
    </row>
    <row r="448" spans="1:24" s="17" customFormat="1" ht="12" customHeight="1">
      <c r="A448" s="25" t="s">
        <v>492</v>
      </c>
      <c r="B448" s="26" t="s">
        <v>466</v>
      </c>
      <c r="C448" s="109" t="s">
        <v>1050</v>
      </c>
      <c r="D448" s="109" t="s">
        <v>1051</v>
      </c>
      <c r="E448" s="27"/>
      <c r="F448" s="28">
        <f t="shared" si="18"/>
        <v>0</v>
      </c>
      <c r="G448" s="83"/>
      <c r="H448" s="30"/>
      <c r="I448" s="30"/>
      <c r="J448" s="30"/>
      <c r="K448" s="30"/>
      <c r="L448" s="30"/>
      <c r="M448" s="30"/>
      <c r="N448" s="30"/>
      <c r="O448" s="30"/>
      <c r="P448" s="30"/>
      <c r="Q448" s="31"/>
      <c r="R448" s="17" t="str">
        <f t="shared" si="19"/>
        <v>H17 5/9 km</v>
      </c>
      <c r="S448" s="17" t="str">
        <f t="shared" si="20"/>
        <v>Per Askvid</v>
      </c>
      <c r="T448" s="84"/>
      <c r="U448" s="35"/>
      <c r="V448" s="35"/>
      <c r="W448" s="35"/>
      <c r="X448" s="35"/>
    </row>
    <row r="449" spans="1:24" s="17" customFormat="1" ht="12" customHeight="1">
      <c r="A449" s="25" t="s">
        <v>492</v>
      </c>
      <c r="B449" s="26" t="s">
        <v>467</v>
      </c>
      <c r="C449" s="109" t="s">
        <v>1050</v>
      </c>
      <c r="D449" s="109" t="s">
        <v>727</v>
      </c>
      <c r="E449" s="27"/>
      <c r="F449" s="28">
        <f t="shared" si="18"/>
        <v>0</v>
      </c>
      <c r="G449" s="83"/>
      <c r="H449" s="30"/>
      <c r="I449" s="30"/>
      <c r="J449" s="30"/>
      <c r="K449" s="30"/>
      <c r="L449" s="30"/>
      <c r="M449" s="30"/>
      <c r="N449" s="30"/>
      <c r="O449" s="30"/>
      <c r="P449" s="30"/>
      <c r="Q449" s="31"/>
      <c r="R449" s="17" t="str">
        <f t="shared" si="19"/>
        <v>H17 5/9 km</v>
      </c>
      <c r="S449" s="17" t="str">
        <f t="shared" si="20"/>
        <v>Per Eriksson</v>
      </c>
      <c r="T449" s="84"/>
      <c r="U449" s="35"/>
      <c r="V449" s="35"/>
      <c r="W449" s="35"/>
      <c r="X449" s="35"/>
    </row>
    <row r="450" spans="1:24" s="17" customFormat="1" ht="12" customHeight="1">
      <c r="A450" s="25" t="s">
        <v>492</v>
      </c>
      <c r="B450" s="26" t="s">
        <v>468</v>
      </c>
      <c r="C450" s="109" t="s">
        <v>1050</v>
      </c>
      <c r="D450" s="109" t="s">
        <v>934</v>
      </c>
      <c r="E450" s="27"/>
      <c r="F450" s="28">
        <f t="shared" ref="F450:F477" si="21">COUNT(G450:Q450)</f>
        <v>0</v>
      </c>
      <c r="G450" s="83"/>
      <c r="H450" s="30"/>
      <c r="I450" s="30"/>
      <c r="J450" s="30"/>
      <c r="K450" s="30"/>
      <c r="L450" s="30"/>
      <c r="M450" s="30"/>
      <c r="N450" s="30"/>
      <c r="O450" s="30"/>
      <c r="P450" s="30"/>
      <c r="Q450" s="31"/>
      <c r="R450" s="17" t="str">
        <f t="shared" ref="R450:R491" si="22">A450</f>
        <v>H17 5/9 km</v>
      </c>
      <c r="S450" s="17" t="str">
        <f t="shared" ref="S450:S491" si="23">B450</f>
        <v>Per Winther</v>
      </c>
      <c r="T450" s="84"/>
      <c r="U450" s="35"/>
      <c r="V450" s="35"/>
      <c r="W450" s="35"/>
      <c r="X450" s="35"/>
    </row>
    <row r="451" spans="1:24" s="17" customFormat="1" ht="12" customHeight="1">
      <c r="A451" s="25" t="s">
        <v>492</v>
      </c>
      <c r="B451" s="26" t="s">
        <v>469</v>
      </c>
      <c r="C451" s="109" t="s">
        <v>1052</v>
      </c>
      <c r="D451" s="109" t="s">
        <v>10</v>
      </c>
      <c r="E451" s="27"/>
      <c r="F451" s="28">
        <f t="shared" si="21"/>
        <v>1</v>
      </c>
      <c r="G451" s="83"/>
      <c r="H451" s="30"/>
      <c r="I451" s="30"/>
      <c r="J451" s="30"/>
      <c r="K451" s="30"/>
      <c r="L451" s="30"/>
      <c r="M451" s="30"/>
      <c r="N451" s="30"/>
      <c r="O451" s="30"/>
      <c r="P451" s="30"/>
      <c r="Q451" s="31">
        <v>206</v>
      </c>
      <c r="R451" s="17" t="str">
        <f t="shared" si="22"/>
        <v>H17 5/9 km</v>
      </c>
      <c r="S451" s="17" t="str">
        <f t="shared" si="23"/>
        <v>Peter Bergkvist</v>
      </c>
      <c r="T451" s="84"/>
      <c r="U451" s="35"/>
      <c r="V451" s="35"/>
      <c r="W451" s="35"/>
      <c r="X451" s="35"/>
    </row>
    <row r="452" spans="1:24" s="17" customFormat="1" ht="12" customHeight="1">
      <c r="A452" s="25" t="s">
        <v>492</v>
      </c>
      <c r="B452" s="26" t="s">
        <v>470</v>
      </c>
      <c r="C452" s="109" t="s">
        <v>1052</v>
      </c>
      <c r="D452" s="109" t="s">
        <v>682</v>
      </c>
      <c r="E452" s="27"/>
      <c r="F452" s="28">
        <f t="shared" si="21"/>
        <v>1</v>
      </c>
      <c r="G452" s="83"/>
      <c r="H452" s="30"/>
      <c r="I452" s="30"/>
      <c r="J452" s="30"/>
      <c r="K452" s="30"/>
      <c r="L452" s="30"/>
      <c r="M452" s="30"/>
      <c r="N452" s="30"/>
      <c r="O452" s="30"/>
      <c r="P452" s="30">
        <v>140</v>
      </c>
      <c r="Q452" s="31"/>
      <c r="R452" s="17" t="str">
        <f t="shared" si="22"/>
        <v>H17 5/9 km</v>
      </c>
      <c r="S452" s="17" t="str">
        <f t="shared" si="23"/>
        <v>Peter Jaktlund</v>
      </c>
      <c r="T452" s="84"/>
      <c r="U452" s="35"/>
      <c r="V452" s="35"/>
      <c r="W452" s="35"/>
      <c r="X452" s="35"/>
    </row>
    <row r="453" spans="1:24" s="17" customFormat="1" ht="12" customHeight="1">
      <c r="A453" s="25" t="s">
        <v>492</v>
      </c>
      <c r="B453" s="26" t="s">
        <v>471</v>
      </c>
      <c r="C453" s="109" t="s">
        <v>1052</v>
      </c>
      <c r="D453" s="109" t="s">
        <v>1053</v>
      </c>
      <c r="E453" s="27" t="s">
        <v>472</v>
      </c>
      <c r="F453" s="28">
        <f t="shared" si="21"/>
        <v>0</v>
      </c>
      <c r="G453" s="83"/>
      <c r="H453" s="30"/>
      <c r="I453" s="30"/>
      <c r="J453" s="30"/>
      <c r="K453" s="30"/>
      <c r="L453" s="30"/>
      <c r="M453" s="30"/>
      <c r="N453" s="30"/>
      <c r="O453" s="30"/>
      <c r="P453" s="30"/>
      <c r="Q453" s="31"/>
      <c r="R453" s="17" t="str">
        <f t="shared" si="22"/>
        <v>H17 5/9 km</v>
      </c>
      <c r="S453" s="17" t="str">
        <f t="shared" si="23"/>
        <v>Peter Loré</v>
      </c>
      <c r="T453" s="84"/>
      <c r="U453" s="35"/>
      <c r="V453" s="35"/>
      <c r="W453" s="35"/>
      <c r="X453" s="35"/>
    </row>
    <row r="454" spans="1:24" s="17" customFormat="1" ht="12" customHeight="1">
      <c r="A454" s="25" t="s">
        <v>492</v>
      </c>
      <c r="B454" s="26" t="s">
        <v>473</v>
      </c>
      <c r="C454" s="109" t="s">
        <v>1054</v>
      </c>
      <c r="D454" s="109" t="s">
        <v>1056</v>
      </c>
      <c r="E454" s="27" t="s">
        <v>474</v>
      </c>
      <c r="F454" s="28">
        <f t="shared" si="21"/>
        <v>0</v>
      </c>
      <c r="G454" s="83"/>
      <c r="H454" s="30"/>
      <c r="I454" s="30"/>
      <c r="J454" s="30"/>
      <c r="K454" s="30"/>
      <c r="L454" s="30"/>
      <c r="M454" s="30"/>
      <c r="N454" s="30"/>
      <c r="O454" s="30"/>
      <c r="P454" s="30"/>
      <c r="Q454" s="31"/>
      <c r="R454" s="17" t="str">
        <f t="shared" si="22"/>
        <v>H17 5/9 km</v>
      </c>
      <c r="S454" s="17" t="str">
        <f t="shared" si="23"/>
        <v>Pontus Mullergård</v>
      </c>
      <c r="T454" s="84"/>
      <c r="U454" s="35"/>
      <c r="V454" s="35"/>
      <c r="W454" s="35"/>
      <c r="X454" s="35"/>
    </row>
    <row r="455" spans="1:24" s="17" customFormat="1" ht="12" customHeight="1">
      <c r="A455" s="25" t="s">
        <v>492</v>
      </c>
      <c r="B455" s="26" t="s">
        <v>475</v>
      </c>
      <c r="C455" s="109" t="s">
        <v>1058</v>
      </c>
      <c r="D455" s="109" t="s">
        <v>1060</v>
      </c>
      <c r="E455" s="27"/>
      <c r="F455" s="28">
        <f t="shared" si="21"/>
        <v>0</v>
      </c>
      <c r="G455" s="83"/>
      <c r="H455" s="30"/>
      <c r="I455" s="30"/>
      <c r="J455" s="30"/>
      <c r="K455" s="30"/>
      <c r="L455" s="30"/>
      <c r="M455" s="30"/>
      <c r="N455" s="30"/>
      <c r="O455" s="30"/>
      <c r="P455" s="30"/>
      <c r="Q455" s="31"/>
      <c r="R455" s="17" t="str">
        <f t="shared" si="22"/>
        <v>H17 5/9 km</v>
      </c>
      <c r="S455" s="17" t="str">
        <f t="shared" si="23"/>
        <v>Rasmus Ragnarsson</v>
      </c>
      <c r="T455" s="84"/>
      <c r="U455" s="35"/>
      <c r="V455" s="35"/>
      <c r="W455" s="35"/>
      <c r="X455" s="35"/>
    </row>
    <row r="456" spans="1:24" s="17" customFormat="1" ht="12" customHeight="1">
      <c r="A456" s="25" t="s">
        <v>492</v>
      </c>
      <c r="B456" s="26" t="s">
        <v>476</v>
      </c>
      <c r="C456" s="109" t="s">
        <v>1061</v>
      </c>
      <c r="D456" s="109" t="s">
        <v>1062</v>
      </c>
      <c r="E456" s="27"/>
      <c r="F456" s="28">
        <f t="shared" si="21"/>
        <v>0</v>
      </c>
      <c r="G456" s="83"/>
      <c r="H456" s="30"/>
      <c r="I456" s="30"/>
      <c r="J456" s="30"/>
      <c r="K456" s="30"/>
      <c r="L456" s="30"/>
      <c r="M456" s="30"/>
      <c r="N456" s="30"/>
      <c r="O456" s="30"/>
      <c r="P456" s="30"/>
      <c r="Q456" s="31"/>
      <c r="R456" s="17" t="str">
        <f t="shared" si="22"/>
        <v>H17 5/9 km</v>
      </c>
      <c r="S456" s="17" t="str">
        <f t="shared" si="23"/>
        <v>Rikard Hjalmar</v>
      </c>
      <c r="T456" s="84"/>
      <c r="U456" s="35"/>
      <c r="V456" s="35"/>
      <c r="W456" s="35"/>
      <c r="X456" s="35"/>
    </row>
    <row r="457" spans="1:24" s="17" customFormat="1" ht="12" customHeight="1">
      <c r="A457" s="25" t="s">
        <v>492</v>
      </c>
      <c r="B457" s="26" t="s">
        <v>477</v>
      </c>
      <c r="C457" s="109" t="s">
        <v>1063</v>
      </c>
      <c r="D457" s="109" t="s">
        <v>1064</v>
      </c>
      <c r="E457" s="27"/>
      <c r="F457" s="28">
        <f t="shared" si="21"/>
        <v>0</v>
      </c>
      <c r="G457" s="83"/>
      <c r="H457" s="30"/>
      <c r="I457" s="30"/>
      <c r="J457" s="30"/>
      <c r="K457" s="30"/>
      <c r="L457" s="30"/>
      <c r="M457" s="30"/>
      <c r="N457" s="30"/>
      <c r="O457" s="30"/>
      <c r="P457" s="30"/>
      <c r="Q457" s="31"/>
      <c r="R457" s="17" t="str">
        <f t="shared" si="22"/>
        <v>H17 5/9 km</v>
      </c>
      <c r="S457" s="17" t="str">
        <f t="shared" si="23"/>
        <v>Robert Bergfors</v>
      </c>
      <c r="T457" s="84"/>
      <c r="U457" s="35"/>
      <c r="V457" s="35"/>
      <c r="W457" s="35"/>
      <c r="X457" s="35"/>
    </row>
    <row r="458" spans="1:24" s="17" customFormat="1" ht="12" customHeight="1">
      <c r="A458" s="25" t="s">
        <v>492</v>
      </c>
      <c r="B458" s="26" t="s">
        <v>1265</v>
      </c>
      <c r="C458" s="109" t="s">
        <v>1063</v>
      </c>
      <c r="D458" s="109" t="s">
        <v>872</v>
      </c>
      <c r="E458" s="27"/>
      <c r="F458" s="28">
        <f t="shared" si="21"/>
        <v>5</v>
      </c>
      <c r="G458" s="83"/>
      <c r="H458" s="30"/>
      <c r="I458" s="30"/>
      <c r="J458" s="30">
        <v>213</v>
      </c>
      <c r="K458" s="30"/>
      <c r="L458" s="30">
        <v>221</v>
      </c>
      <c r="M458" s="30">
        <v>223</v>
      </c>
      <c r="N458" s="30">
        <v>239</v>
      </c>
      <c r="O458" s="30">
        <v>216</v>
      </c>
      <c r="P458" s="30"/>
      <c r="Q458" s="31"/>
      <c r="R458" s="17" t="str">
        <f t="shared" si="22"/>
        <v>H17 5/9 km</v>
      </c>
      <c r="S458" s="17" t="str">
        <f t="shared" si="23"/>
        <v>Robert Magnusson</v>
      </c>
      <c r="T458" s="84"/>
      <c r="U458" s="35"/>
      <c r="V458" s="35" t="s">
        <v>1428</v>
      </c>
      <c r="W458" s="35"/>
      <c r="X458" s="35"/>
    </row>
    <row r="459" spans="1:24" s="17" customFormat="1" ht="12" customHeight="1">
      <c r="A459" s="25" t="s">
        <v>492</v>
      </c>
      <c r="B459" s="26" t="s">
        <v>479</v>
      </c>
      <c r="C459" s="109" t="s">
        <v>1063</v>
      </c>
      <c r="D459" s="109" t="s">
        <v>933</v>
      </c>
      <c r="E459" s="27" t="s">
        <v>408</v>
      </c>
      <c r="F459" s="28">
        <f t="shared" si="21"/>
        <v>0</v>
      </c>
      <c r="G459" s="83"/>
      <c r="H459" s="30"/>
      <c r="I459" s="30"/>
      <c r="J459" s="30"/>
      <c r="K459" s="30"/>
      <c r="L459" s="30"/>
      <c r="M459" s="30"/>
      <c r="N459" s="30"/>
      <c r="O459" s="30"/>
      <c r="P459" s="30"/>
      <c r="Q459" s="31"/>
      <c r="R459" s="17" t="str">
        <f t="shared" si="22"/>
        <v>H17 5/9 km</v>
      </c>
      <c r="S459" s="17" t="str">
        <f t="shared" si="23"/>
        <v>Robert Mjörnander</v>
      </c>
      <c r="T459" s="84"/>
      <c r="U459" s="35"/>
      <c r="V459" s="35"/>
      <c r="W459" s="35"/>
      <c r="X459" s="35"/>
    </row>
    <row r="460" spans="1:24" s="17" customFormat="1" ht="12" customHeight="1">
      <c r="A460" s="25" t="s">
        <v>492</v>
      </c>
      <c r="B460" s="26" t="s">
        <v>478</v>
      </c>
      <c r="C460" s="109" t="s">
        <v>1065</v>
      </c>
      <c r="D460" s="109" t="s">
        <v>727</v>
      </c>
      <c r="E460" s="27" t="s">
        <v>405</v>
      </c>
      <c r="F460" s="28">
        <f t="shared" si="21"/>
        <v>0</v>
      </c>
      <c r="G460" s="83"/>
      <c r="H460" s="30"/>
      <c r="I460" s="30"/>
      <c r="J460" s="30"/>
      <c r="K460" s="30"/>
      <c r="L460" s="30"/>
      <c r="M460" s="30"/>
      <c r="N460" s="30"/>
      <c r="O460" s="30"/>
      <c r="P460" s="30"/>
      <c r="Q460" s="31"/>
      <c r="R460" s="17" t="str">
        <f t="shared" si="22"/>
        <v>H17 5/9 km</v>
      </c>
      <c r="S460" s="17" t="str">
        <f t="shared" si="23"/>
        <v>Robin Eriksson</v>
      </c>
      <c r="T460" s="84"/>
      <c r="U460" s="35"/>
      <c r="V460" s="35"/>
      <c r="W460" s="35"/>
      <c r="X460" s="35"/>
    </row>
    <row r="461" spans="1:24" s="17" customFormat="1" ht="12" customHeight="1">
      <c r="A461" s="25" t="s">
        <v>492</v>
      </c>
      <c r="B461" s="26" t="s">
        <v>480</v>
      </c>
      <c r="C461" s="109" t="s">
        <v>1074</v>
      </c>
      <c r="D461" s="109" t="s">
        <v>711</v>
      </c>
      <c r="E461" s="27"/>
      <c r="F461" s="28">
        <f t="shared" si="21"/>
        <v>0</v>
      </c>
      <c r="G461" s="83"/>
      <c r="H461" s="30"/>
      <c r="I461" s="30"/>
      <c r="J461" s="30"/>
      <c r="K461" s="30"/>
      <c r="L461" s="30"/>
      <c r="M461" s="30"/>
      <c r="N461" s="30"/>
      <c r="O461" s="30"/>
      <c r="P461" s="30"/>
      <c r="Q461" s="31"/>
      <c r="R461" s="17" t="str">
        <f t="shared" si="22"/>
        <v>H17 5/9 km</v>
      </c>
      <c r="S461" s="17" t="str">
        <f t="shared" si="23"/>
        <v>Simon Ernström</v>
      </c>
      <c r="T461" s="84"/>
      <c r="U461" s="35"/>
      <c r="V461" s="35"/>
      <c r="W461" s="35"/>
      <c r="X461" s="35"/>
    </row>
    <row r="462" spans="1:24" s="17" customFormat="1" ht="12" customHeight="1">
      <c r="A462" s="25" t="s">
        <v>492</v>
      </c>
      <c r="B462" s="26" t="s">
        <v>481</v>
      </c>
      <c r="C462" s="109" t="s">
        <v>1074</v>
      </c>
      <c r="D462" s="109" t="s">
        <v>708</v>
      </c>
      <c r="E462" s="27"/>
      <c r="F462" s="28">
        <f t="shared" si="21"/>
        <v>4</v>
      </c>
      <c r="G462" s="83">
        <v>276</v>
      </c>
      <c r="H462" s="30">
        <v>219</v>
      </c>
      <c r="I462" s="30"/>
      <c r="J462" s="30"/>
      <c r="K462" s="30">
        <v>219</v>
      </c>
      <c r="L462" s="30"/>
      <c r="M462" s="30"/>
      <c r="N462" s="30">
        <v>223</v>
      </c>
      <c r="O462" s="30"/>
      <c r="P462" s="30"/>
      <c r="Q462" s="31"/>
      <c r="R462" s="17" t="str">
        <f t="shared" si="22"/>
        <v>H17 5/9 km</v>
      </c>
      <c r="S462" s="17" t="str">
        <f t="shared" si="23"/>
        <v>Simon Lewerentz</v>
      </c>
      <c r="T462" s="84"/>
      <c r="U462" s="35"/>
      <c r="V462" s="35"/>
      <c r="W462" s="35"/>
      <c r="X462" s="35"/>
    </row>
    <row r="463" spans="1:24" s="17" customFormat="1" ht="12" customHeight="1">
      <c r="A463" s="25" t="s">
        <v>492</v>
      </c>
      <c r="B463" s="26" t="s">
        <v>225</v>
      </c>
      <c r="C463" s="109" t="s">
        <v>1074</v>
      </c>
      <c r="D463" s="109" t="s">
        <v>713</v>
      </c>
      <c r="E463" s="27"/>
      <c r="F463" s="28">
        <f t="shared" si="21"/>
        <v>0</v>
      </c>
      <c r="G463" s="83"/>
      <c r="H463" s="30"/>
      <c r="I463" s="30"/>
      <c r="J463" s="30"/>
      <c r="K463" s="30"/>
      <c r="L463" s="30"/>
      <c r="M463" s="30"/>
      <c r="N463" s="30"/>
      <c r="O463" s="30"/>
      <c r="P463" s="30"/>
      <c r="Q463" s="31"/>
      <c r="R463" s="17" t="str">
        <f t="shared" si="22"/>
        <v>H17 5/9 km</v>
      </c>
      <c r="S463" s="17" t="str">
        <f t="shared" si="23"/>
        <v>Simon Lindberg</v>
      </c>
      <c r="T463" s="84"/>
      <c r="U463" s="35"/>
      <c r="V463" s="35"/>
      <c r="W463" s="35"/>
      <c r="X463" s="35"/>
    </row>
    <row r="464" spans="1:24" s="17" customFormat="1" ht="12" customHeight="1">
      <c r="A464" s="25" t="s">
        <v>492</v>
      </c>
      <c r="B464" s="26" t="s">
        <v>1218</v>
      </c>
      <c r="C464" s="109" t="s">
        <v>1080</v>
      </c>
      <c r="D464" s="109" t="s">
        <v>705</v>
      </c>
      <c r="E464" s="27"/>
      <c r="F464" s="28">
        <f t="shared" si="21"/>
        <v>4</v>
      </c>
      <c r="G464" s="83"/>
      <c r="H464" s="30">
        <v>217</v>
      </c>
      <c r="I464" s="30"/>
      <c r="J464" s="30">
        <v>267</v>
      </c>
      <c r="K464" s="30"/>
      <c r="L464" s="30">
        <v>247</v>
      </c>
      <c r="M464" s="30"/>
      <c r="N464" s="30"/>
      <c r="O464" s="30"/>
      <c r="P464" s="30">
        <v>145</v>
      </c>
      <c r="Q464" s="31"/>
      <c r="R464" s="17" t="str">
        <f t="shared" si="22"/>
        <v>H17 5/9 km</v>
      </c>
      <c r="S464" s="17" t="str">
        <f t="shared" si="23"/>
        <v>Stefan Andersson</v>
      </c>
      <c r="T464" s="84"/>
      <c r="U464" s="35"/>
      <c r="V464" s="35"/>
      <c r="W464" s="35"/>
      <c r="X464" s="35"/>
    </row>
    <row r="465" spans="1:24" s="17" customFormat="1" ht="12" customHeight="1">
      <c r="A465" s="25" t="s">
        <v>492</v>
      </c>
      <c r="B465" s="26" t="s">
        <v>482</v>
      </c>
      <c r="C465" s="109" t="s">
        <v>1080</v>
      </c>
      <c r="D465" s="109" t="s">
        <v>884</v>
      </c>
      <c r="E465" s="27"/>
      <c r="F465" s="28">
        <f t="shared" si="21"/>
        <v>1</v>
      </c>
      <c r="G465" s="83"/>
      <c r="H465" s="30"/>
      <c r="I465" s="30">
        <v>267</v>
      </c>
      <c r="J465" s="30"/>
      <c r="K465" s="30"/>
      <c r="L465" s="30"/>
      <c r="M465" s="30"/>
      <c r="N465" s="30"/>
      <c r="O465" s="30"/>
      <c r="P465" s="30"/>
      <c r="Q465" s="31"/>
      <c r="R465" s="17" t="str">
        <f t="shared" si="22"/>
        <v>H17 5/9 km</v>
      </c>
      <c r="S465" s="17" t="str">
        <f t="shared" si="23"/>
        <v>Stefan Johansson</v>
      </c>
      <c r="T465" s="84"/>
      <c r="U465" s="35"/>
      <c r="V465" s="35"/>
      <c r="W465" s="35"/>
      <c r="X465" s="35"/>
    </row>
    <row r="466" spans="1:24" s="17" customFormat="1" ht="12" customHeight="1">
      <c r="A466" s="25" t="s">
        <v>492</v>
      </c>
      <c r="B466" s="26" t="s">
        <v>590</v>
      </c>
      <c r="C466" s="109" t="s">
        <v>1085</v>
      </c>
      <c r="D466" s="109" t="s">
        <v>867</v>
      </c>
      <c r="E466" s="27"/>
      <c r="F466" s="28">
        <f t="shared" si="21"/>
        <v>3</v>
      </c>
      <c r="G466" s="83">
        <v>217</v>
      </c>
      <c r="H466" s="30">
        <v>262</v>
      </c>
      <c r="I466" s="30">
        <v>222</v>
      </c>
      <c r="J466" s="30"/>
      <c r="K466" s="30"/>
      <c r="L466" s="30"/>
      <c r="M466" s="30"/>
      <c r="N466" s="30"/>
      <c r="O466" s="30"/>
      <c r="P466" s="30"/>
      <c r="Q466" s="31"/>
      <c r="R466" s="17" t="str">
        <f t="shared" si="22"/>
        <v>H17 5/9 km</v>
      </c>
      <c r="S466" s="17" t="str">
        <f t="shared" si="23"/>
        <v>Sven-Erik Möllberg</v>
      </c>
      <c r="T466" s="84"/>
      <c r="U466" s="35"/>
      <c r="V466" s="35"/>
      <c r="W466" s="35"/>
      <c r="X466" s="35"/>
    </row>
    <row r="467" spans="1:24" s="17" customFormat="1" ht="12" customHeight="1">
      <c r="A467" s="25" t="s">
        <v>492</v>
      </c>
      <c r="B467" s="26" t="s">
        <v>483</v>
      </c>
      <c r="C467" s="109" t="s">
        <v>1096</v>
      </c>
      <c r="D467" s="109" t="s">
        <v>1097</v>
      </c>
      <c r="E467" s="27"/>
      <c r="F467" s="28">
        <f t="shared" si="21"/>
        <v>0</v>
      </c>
      <c r="G467" s="83"/>
      <c r="H467" s="30"/>
      <c r="I467" s="30"/>
      <c r="J467" s="30"/>
      <c r="K467" s="30"/>
      <c r="L467" s="30"/>
      <c r="M467" s="30"/>
      <c r="N467" s="30"/>
      <c r="O467" s="30"/>
      <c r="P467" s="30"/>
      <c r="Q467" s="31"/>
      <c r="R467" s="17" t="str">
        <f t="shared" si="22"/>
        <v>H17 5/9 km</v>
      </c>
      <c r="S467" s="17" t="str">
        <f t="shared" si="23"/>
        <v>Thomas Berg</v>
      </c>
      <c r="T467" s="84"/>
      <c r="U467" s="35"/>
      <c r="V467" s="35"/>
      <c r="W467" s="35"/>
      <c r="X467" s="35"/>
    </row>
    <row r="468" spans="1:24" s="17" customFormat="1" ht="12" customHeight="1">
      <c r="A468" s="25" t="s">
        <v>492</v>
      </c>
      <c r="B468" s="26" t="s">
        <v>484</v>
      </c>
      <c r="C468" s="109" t="s">
        <v>1096</v>
      </c>
      <c r="D468" s="109" t="s">
        <v>747</v>
      </c>
      <c r="E468" s="27"/>
      <c r="F468" s="28">
        <f t="shared" si="21"/>
        <v>0</v>
      </c>
      <c r="G468" s="83"/>
      <c r="H468" s="30"/>
      <c r="I468" s="30"/>
      <c r="J468" s="30"/>
      <c r="K468" s="30"/>
      <c r="L468" s="30"/>
      <c r="M468" s="30"/>
      <c r="N468" s="30"/>
      <c r="O468" s="30"/>
      <c r="P468" s="30"/>
      <c r="Q468" s="31"/>
      <c r="R468" s="17" t="str">
        <f t="shared" si="22"/>
        <v>H17 5/9 km</v>
      </c>
      <c r="S468" s="17" t="str">
        <f t="shared" si="23"/>
        <v>Thomas Krysén</v>
      </c>
      <c r="T468" s="84"/>
      <c r="U468" s="35"/>
      <c r="V468" s="35"/>
      <c r="W468" s="35"/>
      <c r="X468" s="35"/>
    </row>
    <row r="469" spans="1:24" s="17" customFormat="1" ht="12" customHeight="1">
      <c r="A469" s="25" t="s">
        <v>492</v>
      </c>
      <c r="B469" s="26" t="s">
        <v>241</v>
      </c>
      <c r="C469" s="109" t="s">
        <v>1100</v>
      </c>
      <c r="D469" s="109" t="s">
        <v>1101</v>
      </c>
      <c r="E469" s="27"/>
      <c r="F469" s="28">
        <f t="shared" si="21"/>
        <v>1</v>
      </c>
      <c r="G469" s="83"/>
      <c r="H469" s="30"/>
      <c r="I469" s="30">
        <v>255</v>
      </c>
      <c r="J469" s="30"/>
      <c r="K469" s="30"/>
      <c r="L469" s="30"/>
      <c r="M469" s="30"/>
      <c r="N469" s="30"/>
      <c r="O469" s="30"/>
      <c r="P469" s="30"/>
      <c r="Q469" s="31"/>
      <c r="R469" s="17" t="str">
        <f t="shared" si="22"/>
        <v>H17 5/9 km</v>
      </c>
      <c r="S469" s="17" t="str">
        <f t="shared" si="23"/>
        <v>Tobias Heldt</v>
      </c>
      <c r="T469" s="84"/>
      <c r="U469" s="35"/>
      <c r="V469" s="35"/>
      <c r="W469" s="35"/>
      <c r="X469" s="35"/>
    </row>
    <row r="470" spans="1:24" s="17" customFormat="1" ht="12" customHeight="1">
      <c r="A470" s="25" t="s">
        <v>492</v>
      </c>
      <c r="B470" s="26" t="s">
        <v>485</v>
      </c>
      <c r="C470" s="109" t="s">
        <v>1102</v>
      </c>
      <c r="D470" s="109" t="s">
        <v>1103</v>
      </c>
      <c r="E470" s="27" t="s">
        <v>486</v>
      </c>
      <c r="F470" s="28">
        <f t="shared" si="21"/>
        <v>0</v>
      </c>
      <c r="G470" s="83"/>
      <c r="H470" s="30"/>
      <c r="I470" s="30"/>
      <c r="J470" s="30"/>
      <c r="K470" s="30"/>
      <c r="L470" s="30"/>
      <c r="M470" s="30"/>
      <c r="N470" s="30"/>
      <c r="O470" s="30"/>
      <c r="P470" s="30"/>
      <c r="Q470" s="31"/>
      <c r="R470" s="17" t="str">
        <f t="shared" si="22"/>
        <v>H17 5/9 km</v>
      </c>
      <c r="S470" s="17" t="str">
        <f t="shared" si="23"/>
        <v>Tomas Kristoffersson</v>
      </c>
      <c r="T470" s="84"/>
      <c r="U470" s="35"/>
      <c r="V470" s="35"/>
      <c r="W470" s="35"/>
      <c r="X470" s="35"/>
    </row>
    <row r="471" spans="1:24" s="17" customFormat="1" ht="12" customHeight="1">
      <c r="A471" s="25" t="s">
        <v>492</v>
      </c>
      <c r="B471" s="26" t="s">
        <v>1258</v>
      </c>
      <c r="C471" s="109" t="s">
        <v>1102</v>
      </c>
      <c r="D471" s="109" t="s">
        <v>713</v>
      </c>
      <c r="E471" s="27"/>
      <c r="F471" s="28">
        <f t="shared" si="21"/>
        <v>1</v>
      </c>
      <c r="G471" s="83"/>
      <c r="H471" s="30"/>
      <c r="I471" s="30">
        <v>249</v>
      </c>
      <c r="J471" s="30"/>
      <c r="K471" s="30"/>
      <c r="L471" s="30"/>
      <c r="M471" s="30"/>
      <c r="N471" s="30"/>
      <c r="O471" s="30"/>
      <c r="P471" s="30"/>
      <c r="Q471" s="31"/>
      <c r="R471" s="17" t="str">
        <f t="shared" si="22"/>
        <v>H17 5/9 km</v>
      </c>
      <c r="S471" s="17" t="str">
        <f t="shared" si="23"/>
        <v>Tomas Lindberg</v>
      </c>
      <c r="T471" s="84"/>
      <c r="U471" s="35"/>
      <c r="V471" s="35"/>
      <c r="W471" s="35"/>
      <c r="X471" s="35"/>
    </row>
    <row r="472" spans="1:24" s="17" customFormat="1" ht="12" customHeight="1">
      <c r="A472" s="25" t="s">
        <v>492</v>
      </c>
      <c r="B472" s="26" t="s">
        <v>487</v>
      </c>
      <c r="C472" s="109" t="s">
        <v>1104</v>
      </c>
      <c r="D472" s="109" t="s">
        <v>943</v>
      </c>
      <c r="E472" s="27"/>
      <c r="F472" s="28">
        <f t="shared" si="21"/>
        <v>0</v>
      </c>
      <c r="G472" s="83"/>
      <c r="H472" s="30"/>
      <c r="I472" s="30"/>
      <c r="J472" s="30"/>
      <c r="K472" s="30"/>
      <c r="L472" s="30"/>
      <c r="M472" s="30"/>
      <c r="N472" s="30"/>
      <c r="O472" s="30"/>
      <c r="P472" s="30"/>
      <c r="Q472" s="31"/>
      <c r="R472" s="17" t="str">
        <f t="shared" si="22"/>
        <v>H17 5/9 km</v>
      </c>
      <c r="S472" s="17" t="str">
        <f t="shared" si="23"/>
        <v>Tommy Karlström</v>
      </c>
      <c r="T472" s="84"/>
      <c r="U472" s="35"/>
      <c r="V472" s="35"/>
      <c r="W472" s="35"/>
      <c r="X472" s="35"/>
    </row>
    <row r="473" spans="1:24" s="17" customFormat="1" ht="12" customHeight="1">
      <c r="A473" s="25" t="s">
        <v>492</v>
      </c>
      <c r="B473" s="26" t="s">
        <v>488</v>
      </c>
      <c r="C473" s="109" t="s">
        <v>1107</v>
      </c>
      <c r="D473" s="109" t="s">
        <v>1108</v>
      </c>
      <c r="E473" s="27" t="s">
        <v>405</v>
      </c>
      <c r="F473" s="28">
        <f t="shared" si="21"/>
        <v>1</v>
      </c>
      <c r="G473" s="83">
        <v>279</v>
      </c>
      <c r="H473" s="30"/>
      <c r="I473" s="30"/>
      <c r="J473" s="30"/>
      <c r="K473" s="30"/>
      <c r="L473" s="30"/>
      <c r="M473" s="30"/>
      <c r="N473" s="30"/>
      <c r="O473" s="30"/>
      <c r="P473" s="30"/>
      <c r="Q473" s="31"/>
      <c r="R473" s="17" t="str">
        <f t="shared" si="22"/>
        <v>H17 5/9 km</v>
      </c>
      <c r="S473" s="17" t="str">
        <f t="shared" si="23"/>
        <v>Trezor Irakoze</v>
      </c>
      <c r="T473" s="84"/>
      <c r="U473" s="35"/>
      <c r="V473" s="35"/>
      <c r="W473" s="35"/>
      <c r="X473" s="35"/>
    </row>
    <row r="474" spans="1:24" s="17" customFormat="1" ht="12" customHeight="1">
      <c r="A474" s="25" t="s">
        <v>492</v>
      </c>
      <c r="B474" s="26" t="s">
        <v>489</v>
      </c>
      <c r="C474" s="109" t="s">
        <v>1115</v>
      </c>
      <c r="D474" s="109" t="s">
        <v>783</v>
      </c>
      <c r="E474" s="27" t="s">
        <v>405</v>
      </c>
      <c r="F474" s="28">
        <f t="shared" si="21"/>
        <v>0</v>
      </c>
      <c r="G474" s="83"/>
      <c r="H474" s="30"/>
      <c r="I474" s="30"/>
      <c r="J474" s="30"/>
      <c r="K474" s="30"/>
      <c r="L474" s="30"/>
      <c r="M474" s="30"/>
      <c r="N474" s="30"/>
      <c r="O474" s="30"/>
      <c r="P474" s="30"/>
      <c r="Q474" s="31"/>
      <c r="R474" s="17" t="str">
        <f t="shared" si="22"/>
        <v>H17 5/9 km</v>
      </c>
      <c r="S474" s="17" t="str">
        <f t="shared" si="23"/>
        <v>Viktor Djerf</v>
      </c>
      <c r="T474" s="84"/>
      <c r="U474" s="35"/>
      <c r="V474" s="35"/>
      <c r="W474" s="35"/>
      <c r="X474" s="35"/>
    </row>
    <row r="475" spans="1:24" s="17" customFormat="1" ht="12" customHeight="1">
      <c r="A475" s="25" t="s">
        <v>492</v>
      </c>
      <c r="B475" s="26" t="s">
        <v>490</v>
      </c>
      <c r="C475" s="109" t="s">
        <v>1113</v>
      </c>
      <c r="D475" s="109" t="s">
        <v>1114</v>
      </c>
      <c r="E475" s="27"/>
      <c r="F475" s="28">
        <f t="shared" si="21"/>
        <v>1</v>
      </c>
      <c r="G475" s="83"/>
      <c r="H475" s="30"/>
      <c r="I475" s="30"/>
      <c r="J475" s="30"/>
      <c r="K475" s="30"/>
      <c r="L475" s="30"/>
      <c r="M475" s="30"/>
      <c r="N475" s="30"/>
      <c r="O475" s="30"/>
      <c r="P475" s="30">
        <v>123</v>
      </c>
      <c r="Q475" s="31"/>
      <c r="R475" s="17" t="str">
        <f t="shared" si="22"/>
        <v>H17 5/9 km</v>
      </c>
      <c r="S475" s="17" t="str">
        <f t="shared" si="23"/>
        <v>Weldemariam Haile</v>
      </c>
      <c r="T475" s="84"/>
      <c r="U475" s="35"/>
      <c r="V475" s="35"/>
      <c r="W475" s="35"/>
      <c r="X475" s="35"/>
    </row>
    <row r="476" spans="1:24" s="17" customFormat="1" ht="12" customHeight="1">
      <c r="A476" s="25" t="s">
        <v>492</v>
      </c>
      <c r="B476" s="26" t="s">
        <v>491</v>
      </c>
      <c r="C476" s="109" t="s">
        <v>1133</v>
      </c>
      <c r="D476" s="109" t="s">
        <v>798</v>
      </c>
      <c r="E476" s="27"/>
      <c r="F476" s="28">
        <f t="shared" si="21"/>
        <v>0</v>
      </c>
      <c r="G476" s="83"/>
      <c r="H476" s="30"/>
      <c r="I476" s="30"/>
      <c r="J476" s="30"/>
      <c r="K476" s="30"/>
      <c r="L476" s="30"/>
      <c r="M476" s="30"/>
      <c r="N476" s="30"/>
      <c r="O476" s="30"/>
      <c r="P476" s="30"/>
      <c r="Q476" s="31"/>
      <c r="R476" s="17" t="str">
        <f t="shared" si="22"/>
        <v>H17 5/9 km</v>
      </c>
      <c r="S476" s="17" t="str">
        <f t="shared" si="23"/>
        <v>Örjan Pettersson</v>
      </c>
      <c r="T476" s="84"/>
      <c r="U476" s="35"/>
      <c r="V476" s="35"/>
      <c r="W476" s="35"/>
      <c r="X476" s="35"/>
    </row>
    <row r="477" spans="1:24" s="17" customFormat="1" ht="12" customHeight="1">
      <c r="A477" s="25" t="s">
        <v>492</v>
      </c>
      <c r="B477" s="26" t="s">
        <v>1431</v>
      </c>
      <c r="C477" s="109" t="s">
        <v>1432</v>
      </c>
      <c r="D477" s="109" t="s">
        <v>705</v>
      </c>
      <c r="E477" s="27"/>
      <c r="F477" s="28">
        <f t="shared" si="21"/>
        <v>1</v>
      </c>
      <c r="G477" s="83"/>
      <c r="H477" s="30"/>
      <c r="I477" s="30"/>
      <c r="J477" s="30"/>
      <c r="K477" s="30"/>
      <c r="L477" s="30"/>
      <c r="M477" s="30"/>
      <c r="N477" s="30"/>
      <c r="O477" s="30"/>
      <c r="P477" s="30">
        <v>121</v>
      </c>
      <c r="Q477" s="31"/>
      <c r="R477" s="17" t="str">
        <f t="shared" si="22"/>
        <v>H17 5/9 km</v>
      </c>
      <c r="S477" s="17" t="str">
        <f t="shared" si="23"/>
        <v>Kim Andersson</v>
      </c>
      <c r="T477" s="84"/>
      <c r="U477" s="35"/>
      <c r="V477" s="35"/>
      <c r="W477" s="35"/>
      <c r="X477" s="35"/>
    </row>
    <row r="478" spans="1:24" s="17" customFormat="1" ht="12" customHeight="1">
      <c r="A478" s="25"/>
      <c r="B478" s="26"/>
      <c r="C478" s="109"/>
      <c r="D478" s="109"/>
      <c r="E478" s="27"/>
      <c r="F478" s="28"/>
      <c r="G478" s="83"/>
      <c r="H478" s="30"/>
      <c r="I478" s="30"/>
      <c r="J478" s="30"/>
      <c r="K478" s="30"/>
      <c r="L478" s="30"/>
      <c r="M478" s="30"/>
      <c r="N478" s="30"/>
      <c r="O478" s="30"/>
      <c r="P478" s="30"/>
      <c r="Q478" s="31"/>
      <c r="R478" s="17">
        <f t="shared" si="22"/>
        <v>0</v>
      </c>
      <c r="S478" s="17">
        <f t="shared" si="23"/>
        <v>0</v>
      </c>
      <c r="T478" s="84"/>
      <c r="U478" s="35"/>
      <c r="V478" s="35"/>
      <c r="W478" s="35"/>
      <c r="X478" s="35"/>
    </row>
    <row r="479" spans="1:24" s="17" customFormat="1" ht="12" customHeight="1">
      <c r="A479" s="25"/>
      <c r="B479" s="26"/>
      <c r="C479" s="109"/>
      <c r="D479" s="109"/>
      <c r="E479" s="27"/>
      <c r="F479" s="28"/>
      <c r="G479" s="83"/>
      <c r="H479" s="30"/>
      <c r="I479" s="30"/>
      <c r="J479" s="30"/>
      <c r="K479" s="30"/>
      <c r="L479" s="30"/>
      <c r="M479" s="30"/>
      <c r="N479" s="30"/>
      <c r="O479" s="30"/>
      <c r="P479" s="30"/>
      <c r="Q479" s="31"/>
      <c r="R479" s="17">
        <f t="shared" si="22"/>
        <v>0</v>
      </c>
      <c r="S479" s="17">
        <f t="shared" si="23"/>
        <v>0</v>
      </c>
      <c r="T479" s="84"/>
      <c r="U479" s="35"/>
      <c r="V479" s="35"/>
      <c r="W479" s="35"/>
      <c r="X479" s="35"/>
    </row>
    <row r="480" spans="1:24" s="17" customFormat="1" ht="12" customHeight="1">
      <c r="A480" s="25"/>
      <c r="B480" s="26"/>
      <c r="C480" s="109"/>
      <c r="D480" s="109"/>
      <c r="E480" s="27"/>
      <c r="F480" s="28"/>
      <c r="G480" s="83"/>
      <c r="H480" s="30"/>
      <c r="I480" s="30"/>
      <c r="J480" s="30"/>
      <c r="K480" s="30"/>
      <c r="L480" s="30"/>
      <c r="M480" s="30"/>
      <c r="N480" s="30"/>
      <c r="O480" s="30"/>
      <c r="P480" s="30"/>
      <c r="Q480" s="31"/>
      <c r="R480" s="17">
        <f t="shared" si="22"/>
        <v>0</v>
      </c>
      <c r="S480" s="17">
        <f t="shared" si="23"/>
        <v>0</v>
      </c>
      <c r="T480" s="84"/>
      <c r="U480" s="35"/>
      <c r="V480" s="35"/>
      <c r="W480" s="35"/>
      <c r="X480" s="35"/>
    </row>
    <row r="481" spans="1:24" s="17" customFormat="1" ht="12" customHeight="1">
      <c r="A481" s="25"/>
      <c r="B481" s="26"/>
      <c r="C481" s="109"/>
      <c r="D481" s="109"/>
      <c r="E481" s="27"/>
      <c r="F481" s="28"/>
      <c r="G481" s="83"/>
      <c r="H481" s="30"/>
      <c r="I481" s="30"/>
      <c r="J481" s="30"/>
      <c r="K481" s="30"/>
      <c r="L481" s="30"/>
      <c r="M481" s="30"/>
      <c r="N481" s="30"/>
      <c r="O481" s="30"/>
      <c r="P481" s="30"/>
      <c r="Q481" s="31"/>
      <c r="R481" s="17">
        <f t="shared" si="22"/>
        <v>0</v>
      </c>
      <c r="S481" s="17">
        <f t="shared" si="23"/>
        <v>0</v>
      </c>
      <c r="T481" s="84"/>
      <c r="U481" s="35"/>
      <c r="V481" s="35"/>
      <c r="W481" s="35"/>
      <c r="X481" s="35"/>
    </row>
    <row r="482" spans="1:24" s="17" customFormat="1" ht="12" customHeight="1">
      <c r="A482" s="25"/>
      <c r="B482" s="26"/>
      <c r="C482" s="109"/>
      <c r="D482" s="109"/>
      <c r="E482" s="27"/>
      <c r="F482" s="28"/>
      <c r="G482" s="83"/>
      <c r="H482" s="30"/>
      <c r="I482" s="30"/>
      <c r="J482" s="30"/>
      <c r="K482" s="30"/>
      <c r="L482" s="30"/>
      <c r="M482" s="30"/>
      <c r="N482" s="30"/>
      <c r="O482" s="30"/>
      <c r="P482" s="30"/>
      <c r="Q482" s="31"/>
      <c r="R482" s="17">
        <f t="shared" si="22"/>
        <v>0</v>
      </c>
      <c r="S482" s="17">
        <f t="shared" si="23"/>
        <v>0</v>
      </c>
      <c r="T482" s="84"/>
      <c r="U482" s="35"/>
      <c r="V482" s="35"/>
      <c r="W482" s="35"/>
      <c r="X482" s="35"/>
    </row>
    <row r="483" spans="1:24" s="17" customFormat="1" ht="12" customHeight="1">
      <c r="A483" s="25"/>
      <c r="B483" s="26"/>
      <c r="C483" s="109"/>
      <c r="D483" s="109"/>
      <c r="E483" s="27"/>
      <c r="F483" s="28"/>
      <c r="G483" s="83"/>
      <c r="H483" s="30"/>
      <c r="I483" s="30"/>
      <c r="J483" s="30"/>
      <c r="K483" s="30"/>
      <c r="L483" s="30"/>
      <c r="M483" s="30"/>
      <c r="N483" s="30"/>
      <c r="O483" s="30"/>
      <c r="P483" s="30"/>
      <c r="Q483" s="31"/>
      <c r="R483" s="17">
        <f t="shared" si="22"/>
        <v>0</v>
      </c>
      <c r="S483" s="17">
        <f t="shared" si="23"/>
        <v>0</v>
      </c>
      <c r="T483" s="84"/>
      <c r="U483" s="35"/>
      <c r="V483" s="35"/>
      <c r="W483" s="35"/>
      <c r="X483" s="35"/>
    </row>
    <row r="484" spans="1:24" s="17" customFormat="1" ht="12" customHeight="1">
      <c r="A484" s="25"/>
      <c r="B484" s="26"/>
      <c r="C484" s="109"/>
      <c r="D484" s="109"/>
      <c r="E484" s="27"/>
      <c r="F484" s="28"/>
      <c r="G484" s="83"/>
      <c r="H484" s="30"/>
      <c r="I484" s="30"/>
      <c r="J484" s="30"/>
      <c r="K484" s="30"/>
      <c r="L484" s="30"/>
      <c r="M484" s="30"/>
      <c r="N484" s="30"/>
      <c r="O484" s="30"/>
      <c r="P484" s="30"/>
      <c r="Q484" s="31"/>
      <c r="R484" s="17">
        <f t="shared" si="22"/>
        <v>0</v>
      </c>
      <c r="S484" s="17">
        <f t="shared" si="23"/>
        <v>0</v>
      </c>
      <c r="T484" s="84"/>
      <c r="U484" s="35"/>
      <c r="V484" s="35"/>
      <c r="W484" s="35"/>
      <c r="X484" s="35"/>
    </row>
    <row r="485" spans="1:24" s="17" customFormat="1" ht="12" customHeight="1">
      <c r="A485" s="25"/>
      <c r="B485" s="26"/>
      <c r="C485" s="109"/>
      <c r="D485" s="109"/>
      <c r="E485" s="27"/>
      <c r="F485" s="28"/>
      <c r="G485" s="83"/>
      <c r="H485" s="30"/>
      <c r="I485" s="30"/>
      <c r="J485" s="30"/>
      <c r="K485" s="30"/>
      <c r="L485" s="30"/>
      <c r="M485" s="30"/>
      <c r="N485" s="30"/>
      <c r="O485" s="30"/>
      <c r="P485" s="30"/>
      <c r="Q485" s="31"/>
      <c r="R485" s="17">
        <f t="shared" si="22"/>
        <v>0</v>
      </c>
      <c r="S485" s="17">
        <f t="shared" si="23"/>
        <v>0</v>
      </c>
      <c r="T485" s="84"/>
      <c r="U485" s="35"/>
      <c r="V485" s="35"/>
      <c r="W485" s="35"/>
      <c r="X485" s="35"/>
    </row>
    <row r="486" spans="1:24" s="17" customFormat="1" ht="12" customHeight="1">
      <c r="A486" s="25"/>
      <c r="B486" s="26"/>
      <c r="C486" s="109"/>
      <c r="D486" s="109"/>
      <c r="E486" s="27"/>
      <c r="F486" s="28"/>
      <c r="G486" s="83"/>
      <c r="H486" s="30"/>
      <c r="I486" s="30"/>
      <c r="J486" s="30"/>
      <c r="K486" s="30"/>
      <c r="L486" s="30"/>
      <c r="M486" s="30"/>
      <c r="N486" s="30"/>
      <c r="O486" s="30"/>
      <c r="P486" s="30"/>
      <c r="Q486" s="31"/>
      <c r="R486" s="17">
        <f t="shared" si="22"/>
        <v>0</v>
      </c>
      <c r="S486" s="17">
        <f t="shared" si="23"/>
        <v>0</v>
      </c>
      <c r="T486" s="84"/>
      <c r="U486" s="35"/>
      <c r="V486" s="35"/>
      <c r="W486" s="35"/>
      <c r="X486" s="35"/>
    </row>
    <row r="487" spans="1:24" s="17" customFormat="1" ht="12" customHeight="1">
      <c r="A487" s="25"/>
      <c r="B487" s="26"/>
      <c r="C487" s="109"/>
      <c r="D487" s="109"/>
      <c r="E487" s="27"/>
      <c r="F487" s="28"/>
      <c r="G487" s="83"/>
      <c r="H487" s="30"/>
      <c r="I487" s="30"/>
      <c r="J487" s="30"/>
      <c r="K487" s="30"/>
      <c r="L487" s="30"/>
      <c r="M487" s="30"/>
      <c r="N487" s="30"/>
      <c r="O487" s="30"/>
      <c r="P487" s="30"/>
      <c r="Q487" s="31"/>
      <c r="R487" s="17">
        <f t="shared" si="22"/>
        <v>0</v>
      </c>
      <c r="S487" s="17">
        <f t="shared" si="23"/>
        <v>0</v>
      </c>
      <c r="T487" s="84"/>
      <c r="U487" s="35"/>
      <c r="V487" s="35"/>
      <c r="W487" s="35"/>
      <c r="X487" s="35"/>
    </row>
    <row r="488" spans="1:24" s="17" customFormat="1" ht="12" customHeight="1">
      <c r="A488" s="25"/>
      <c r="B488" s="26"/>
      <c r="C488" s="109"/>
      <c r="D488" s="109"/>
      <c r="E488" s="27"/>
      <c r="F488" s="28"/>
      <c r="G488" s="83"/>
      <c r="H488" s="30"/>
      <c r="I488" s="30"/>
      <c r="J488" s="30"/>
      <c r="K488" s="30"/>
      <c r="L488" s="30"/>
      <c r="M488" s="30"/>
      <c r="N488" s="30"/>
      <c r="O488" s="30"/>
      <c r="P488" s="30"/>
      <c r="Q488" s="31"/>
      <c r="R488" s="17">
        <f t="shared" si="22"/>
        <v>0</v>
      </c>
      <c r="S488" s="17">
        <f t="shared" si="23"/>
        <v>0</v>
      </c>
      <c r="T488" s="84"/>
      <c r="U488" s="35"/>
      <c r="V488" s="35"/>
      <c r="W488" s="35"/>
      <c r="X488" s="35"/>
    </row>
    <row r="489" spans="1:24" s="17" customFormat="1" ht="12" customHeight="1">
      <c r="A489" s="25"/>
      <c r="B489" s="26"/>
      <c r="C489" s="109"/>
      <c r="D489" s="109"/>
      <c r="E489" s="27"/>
      <c r="F489" s="28"/>
      <c r="G489" s="83"/>
      <c r="H489" s="30"/>
      <c r="I489" s="30"/>
      <c r="J489" s="30"/>
      <c r="K489" s="30"/>
      <c r="L489" s="30"/>
      <c r="M489" s="30"/>
      <c r="N489" s="30"/>
      <c r="O489" s="30"/>
      <c r="P489" s="30"/>
      <c r="Q489" s="31"/>
      <c r="R489" s="17">
        <f t="shared" si="22"/>
        <v>0</v>
      </c>
      <c r="S489" s="17">
        <f t="shared" si="23"/>
        <v>0</v>
      </c>
      <c r="T489" s="84"/>
      <c r="U489" s="35"/>
      <c r="V489" s="35"/>
      <c r="W489" s="35"/>
      <c r="X489" s="35"/>
    </row>
    <row r="490" spans="1:24" s="17" customFormat="1" ht="12" customHeight="1">
      <c r="A490" s="25"/>
      <c r="B490" s="26"/>
      <c r="C490" s="109"/>
      <c r="D490" s="109"/>
      <c r="E490" s="27"/>
      <c r="F490" s="28"/>
      <c r="G490" s="83"/>
      <c r="H490" s="30"/>
      <c r="I490" s="30"/>
      <c r="J490" s="30"/>
      <c r="K490" s="30"/>
      <c r="L490" s="30"/>
      <c r="M490" s="30"/>
      <c r="N490" s="30"/>
      <c r="O490" s="30"/>
      <c r="P490" s="30"/>
      <c r="Q490" s="31"/>
      <c r="R490" s="17">
        <f t="shared" si="22"/>
        <v>0</v>
      </c>
      <c r="S490" s="17">
        <f t="shared" si="23"/>
        <v>0</v>
      </c>
      <c r="T490" s="84"/>
      <c r="U490" s="35"/>
      <c r="V490" s="35"/>
      <c r="W490" s="35"/>
      <c r="X490" s="35"/>
    </row>
    <row r="491" spans="1:24" s="17" customFormat="1" ht="12" customHeight="1">
      <c r="A491" s="51"/>
      <c r="B491" s="52"/>
      <c r="C491" s="110"/>
      <c r="D491" s="110"/>
      <c r="E491" s="53"/>
      <c r="F491" s="54"/>
      <c r="G491" s="86"/>
      <c r="H491" s="55"/>
      <c r="I491" s="55"/>
      <c r="J491" s="55"/>
      <c r="K491" s="55"/>
      <c r="L491" s="55"/>
      <c r="M491" s="55"/>
      <c r="N491" s="55"/>
      <c r="O491" s="55"/>
      <c r="P491" s="55"/>
      <c r="Q491" s="56"/>
      <c r="R491" s="17">
        <f t="shared" si="22"/>
        <v>0</v>
      </c>
      <c r="S491" s="17">
        <f t="shared" si="23"/>
        <v>0</v>
      </c>
      <c r="T491" s="87"/>
    </row>
    <row r="492" spans="1:24" ht="12" customHeight="1">
      <c r="R492" s="17"/>
      <c r="S492" s="17"/>
    </row>
  </sheetData>
  <autoFilter ref="A1:T494"/>
  <sortState ref="A2:X491">
    <sortCondition ref="A2:A491"/>
    <sortCondition ref="B2:B491"/>
  </sortState>
  <phoneticPr fontId="23" type="noConversion"/>
  <printOptions horizontalCentered="1"/>
  <pageMargins left="0.24000000000000002" right="0.24000000000000002" top="0.75000000000000011" bottom="0.35000000000000003" header="0.31" footer="0.31"/>
  <pageSetup paperSize="9" scale="63" fitToHeight="9" orientation="landscape"/>
  <rowBreaks count="6" manualBreakCount="6">
    <brk id="59" max="16383" man="1"/>
    <brk id="150" max="16383" man="1"/>
    <brk id="224" max="16383" man="1"/>
    <brk id="303" max="16383" man="1"/>
    <brk id="358" max="16383" man="1"/>
    <brk id="455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1:E96"/>
  <sheetViews>
    <sheetView topLeftCell="A76" workbookViewId="0">
      <selection activeCell="D10" sqref="D10"/>
    </sheetView>
  </sheetViews>
  <sheetFormatPr baseColWidth="10" defaultColWidth="8.83203125" defaultRowHeight="14" x14ac:dyDescent="0"/>
  <cols>
    <col min="1" max="1" width="5.6640625" style="16" bestFit="1" customWidth="1"/>
    <col min="2" max="2" width="10.5" bestFit="1" customWidth="1"/>
    <col min="3" max="3" width="19.5" bestFit="1" customWidth="1"/>
    <col min="4" max="4" width="5.6640625" style="11" bestFit="1" customWidth="1"/>
    <col min="5" max="5" width="13.83203125" bestFit="1" customWidth="1"/>
  </cols>
  <sheetData>
    <row r="1" spans="1:5" ht="15" thickBot="1">
      <c r="A1" s="32"/>
      <c r="B1" s="15" t="s">
        <v>242</v>
      </c>
      <c r="C1" s="14">
        <v>1</v>
      </c>
      <c r="D1" s="14"/>
      <c r="E1" s="33"/>
    </row>
    <row r="2" spans="1:5" ht="15" thickBot="1">
      <c r="A2" s="89" t="s">
        <v>2</v>
      </c>
      <c r="B2" s="12" t="s">
        <v>18</v>
      </c>
      <c r="C2" s="13" t="s">
        <v>21</v>
      </c>
      <c r="D2" s="91" t="s">
        <v>194</v>
      </c>
      <c r="E2" s="34" t="s">
        <v>657</v>
      </c>
    </row>
    <row r="3" spans="1:5">
      <c r="A3" s="90">
        <v>201</v>
      </c>
      <c r="B3" t="str">
        <f t="shared" ref="B3:B34" si="0">VLOOKUP($A3,Delt1,13-$C$1,FALSE)</f>
        <v xml:space="preserve">D08 1,0 km </v>
      </c>
      <c r="C3" t="str">
        <f t="shared" ref="C3:C34" si="1">VLOOKUP($A3,Delt1,14-$C$1,FALSE)</f>
        <v>Emma Nordqvist</v>
      </c>
      <c r="D3" s="92">
        <v>4.1319444444444442E-3</v>
      </c>
      <c r="E3" t="e">
        <f t="shared" ref="E3:E34" si="2">VLOOKUP($A3,Delt1,14,FALSE)</f>
        <v>#REF!</v>
      </c>
    </row>
    <row r="4" spans="1:5">
      <c r="A4" s="90">
        <v>202</v>
      </c>
      <c r="B4" t="str">
        <f t="shared" si="0"/>
        <v>H14 2,5 km</v>
      </c>
      <c r="C4" t="str">
        <f t="shared" si="1"/>
        <v>Joakim Nordqvist</v>
      </c>
      <c r="D4" s="92">
        <v>7.3726851851851861E-3</v>
      </c>
      <c r="E4" t="e">
        <f t="shared" si="2"/>
        <v>#REF!</v>
      </c>
    </row>
    <row r="5" spans="1:5">
      <c r="A5" s="90">
        <v>203</v>
      </c>
      <c r="B5" t="str">
        <f t="shared" si="0"/>
        <v>H16 5 km</v>
      </c>
      <c r="C5" t="str">
        <f t="shared" si="1"/>
        <v>Jesper Nordqvist</v>
      </c>
      <c r="D5" s="92">
        <v>1.5000000000000001E-2</v>
      </c>
      <c r="E5" t="e">
        <f t="shared" si="2"/>
        <v>#REF!</v>
      </c>
    </row>
    <row r="6" spans="1:5">
      <c r="A6" s="90">
        <v>204</v>
      </c>
      <c r="B6" t="str">
        <f t="shared" si="0"/>
        <v xml:space="preserve">D08 1,0 km </v>
      </c>
      <c r="C6" t="str">
        <f t="shared" si="1"/>
        <v>Saga Johansson</v>
      </c>
      <c r="D6" s="92">
        <v>3.5995370370370369E-3</v>
      </c>
      <c r="E6" t="e">
        <f t="shared" si="2"/>
        <v>#REF!</v>
      </c>
    </row>
    <row r="7" spans="1:5">
      <c r="A7" s="90">
        <v>205</v>
      </c>
      <c r="B7" t="str">
        <f t="shared" si="0"/>
        <v xml:space="preserve">D08 1,0 km </v>
      </c>
      <c r="C7" t="str">
        <f t="shared" si="1"/>
        <v>Elvira Qvistberg</v>
      </c>
      <c r="D7" s="92">
        <v>3.8888888888888883E-3</v>
      </c>
      <c r="E7" t="e">
        <f t="shared" si="2"/>
        <v>#REF!</v>
      </c>
    </row>
    <row r="8" spans="1:5">
      <c r="A8" s="90">
        <v>206</v>
      </c>
      <c r="B8" t="str">
        <f t="shared" si="0"/>
        <v>H08 1,0 km</v>
      </c>
      <c r="C8" t="str">
        <f t="shared" si="1"/>
        <v>André Bergkvist</v>
      </c>
      <c r="D8" s="92">
        <v>4.8842592592592592E-3</v>
      </c>
      <c r="E8" t="e">
        <f t="shared" si="2"/>
        <v>#REF!</v>
      </c>
    </row>
    <row r="9" spans="1:5">
      <c r="A9" s="90">
        <v>207</v>
      </c>
      <c r="B9" t="str">
        <f t="shared" si="0"/>
        <v>D17 5/9 km</v>
      </c>
      <c r="C9" t="str">
        <f t="shared" si="1"/>
        <v>Charlotta Mellegård</v>
      </c>
      <c r="D9" s="92">
        <v>2.074074074074074E-2</v>
      </c>
      <c r="E9" t="e">
        <f t="shared" si="2"/>
        <v>#REF!</v>
      </c>
    </row>
    <row r="10" spans="1:5">
      <c r="A10" s="90">
        <v>208</v>
      </c>
      <c r="B10" t="str">
        <f t="shared" si="0"/>
        <v>H12 2,5 km</v>
      </c>
      <c r="C10" t="str">
        <f t="shared" si="1"/>
        <v>Elias Lundgren</v>
      </c>
      <c r="D10" s="92">
        <v>8.2060185185185187E-3</v>
      </c>
      <c r="E10" t="e">
        <f t="shared" si="2"/>
        <v>#REF!</v>
      </c>
    </row>
    <row r="11" spans="1:5">
      <c r="A11" s="90">
        <v>209</v>
      </c>
      <c r="B11" t="str">
        <f t="shared" si="0"/>
        <v>H08 1,0 km</v>
      </c>
      <c r="C11" t="str">
        <f t="shared" si="1"/>
        <v>Axel Larsson</v>
      </c>
      <c r="D11" s="92">
        <v>3.2407407407407406E-3</v>
      </c>
      <c r="E11" t="e">
        <f t="shared" si="2"/>
        <v>#REF!</v>
      </c>
    </row>
    <row r="12" spans="1:5">
      <c r="A12" s="90">
        <v>210</v>
      </c>
      <c r="B12" t="str">
        <f t="shared" si="0"/>
        <v xml:space="preserve">D10 1,5 km </v>
      </c>
      <c r="C12" t="str">
        <f t="shared" si="1"/>
        <v>Amanda Böjer</v>
      </c>
      <c r="D12" s="92">
        <v>6.076388888888889E-3</v>
      </c>
      <c r="E12" t="e">
        <f t="shared" si="2"/>
        <v>#REF!</v>
      </c>
    </row>
    <row r="13" spans="1:5">
      <c r="A13" s="90">
        <v>211</v>
      </c>
      <c r="B13" t="str">
        <f t="shared" si="0"/>
        <v xml:space="preserve">D08 1,0 km </v>
      </c>
      <c r="C13" t="str">
        <f t="shared" si="1"/>
        <v>Julia Böjer</v>
      </c>
      <c r="D13" s="92">
        <v>4.1435185185185186E-3</v>
      </c>
      <c r="E13" t="e">
        <f t="shared" si="2"/>
        <v>#REF!</v>
      </c>
    </row>
    <row r="14" spans="1:5">
      <c r="A14" s="90">
        <v>212</v>
      </c>
      <c r="B14" t="str">
        <f t="shared" si="0"/>
        <v xml:space="preserve">D08 1,0 km </v>
      </c>
      <c r="C14" t="str">
        <f t="shared" si="1"/>
        <v>Filippa Möllberg</v>
      </c>
      <c r="D14" s="92">
        <v>4.0624999999999993E-3</v>
      </c>
      <c r="E14" t="e">
        <f t="shared" si="2"/>
        <v>#REF!</v>
      </c>
    </row>
    <row r="15" spans="1:5">
      <c r="A15" s="90">
        <v>213</v>
      </c>
      <c r="B15" t="str">
        <f t="shared" si="0"/>
        <v>H17 5/9 km</v>
      </c>
      <c r="C15" t="str">
        <f t="shared" si="1"/>
        <v>Jens Möllberg</v>
      </c>
      <c r="D15" s="92">
        <v>1.5347222222222222E-2</v>
      </c>
      <c r="E15" t="e">
        <f t="shared" si="2"/>
        <v>#REF!</v>
      </c>
    </row>
    <row r="16" spans="1:5">
      <c r="A16" s="90">
        <v>214</v>
      </c>
      <c r="B16" t="str">
        <f t="shared" si="0"/>
        <v>H17 5/9 km</v>
      </c>
      <c r="C16" t="str">
        <f t="shared" si="1"/>
        <v>Göran Nordgren</v>
      </c>
      <c r="D16" s="92">
        <v>2.8761574074074075E-2</v>
      </c>
      <c r="E16" t="e">
        <f t="shared" si="2"/>
        <v>#REF!</v>
      </c>
    </row>
    <row r="17" spans="1:5">
      <c r="A17" s="90">
        <v>215</v>
      </c>
      <c r="B17" t="str">
        <f t="shared" si="0"/>
        <v>H12 2,5 km</v>
      </c>
      <c r="C17" t="str">
        <f t="shared" si="1"/>
        <v>Daniel Salinas</v>
      </c>
      <c r="D17" s="92">
        <v>7.3842592592592597E-3</v>
      </c>
      <c r="E17" t="e">
        <f t="shared" si="2"/>
        <v>#REF!</v>
      </c>
    </row>
    <row r="18" spans="1:5">
      <c r="A18" s="90">
        <v>216</v>
      </c>
      <c r="B18" t="str">
        <f t="shared" si="0"/>
        <v>H08 1,0 km</v>
      </c>
      <c r="C18" t="str">
        <f t="shared" si="1"/>
        <v>Melker Falk Johansson</v>
      </c>
      <c r="D18" s="92">
        <v>3.2986111111111111E-3</v>
      </c>
      <c r="E18" t="e">
        <f t="shared" si="2"/>
        <v>#REF!</v>
      </c>
    </row>
    <row r="19" spans="1:5">
      <c r="A19" s="90">
        <v>217</v>
      </c>
      <c r="B19" t="str">
        <f t="shared" si="0"/>
        <v>H17 5/9 km</v>
      </c>
      <c r="C19" t="str">
        <f t="shared" si="1"/>
        <v>Sven-Erik Möllberg</v>
      </c>
      <c r="D19" s="92">
        <v>1.8634259259259257E-2</v>
      </c>
      <c r="E19" t="e">
        <f t="shared" si="2"/>
        <v>#REF!</v>
      </c>
    </row>
    <row r="20" spans="1:5">
      <c r="A20" s="90">
        <v>218</v>
      </c>
      <c r="B20" t="str">
        <f t="shared" si="0"/>
        <v xml:space="preserve">D10 1,5 km </v>
      </c>
      <c r="C20" t="str">
        <f t="shared" si="1"/>
        <v>Elsa Leander</v>
      </c>
      <c r="D20" s="92">
        <v>5.138888888888889E-3</v>
      </c>
      <c r="E20" t="e">
        <f t="shared" si="2"/>
        <v>#REF!</v>
      </c>
    </row>
    <row r="21" spans="1:5">
      <c r="A21" s="90">
        <v>219</v>
      </c>
      <c r="B21" t="str">
        <f t="shared" si="0"/>
        <v>H12 2,5 km</v>
      </c>
      <c r="C21" t="str">
        <f t="shared" si="1"/>
        <v>Axel Leander</v>
      </c>
      <c r="D21" s="92">
        <v>9.2824074074074076E-3</v>
      </c>
      <c r="E21" t="e">
        <f t="shared" si="2"/>
        <v>#REF!</v>
      </c>
    </row>
    <row r="22" spans="1:5">
      <c r="A22" s="90">
        <v>220</v>
      </c>
      <c r="B22" t="str">
        <f t="shared" si="0"/>
        <v>H17 5/9 km</v>
      </c>
      <c r="C22" t="str">
        <f t="shared" si="1"/>
        <v>Magnus Leander</v>
      </c>
      <c r="D22" s="92">
        <v>1.6273148148148148E-2</v>
      </c>
      <c r="E22" t="e">
        <f t="shared" si="2"/>
        <v>#REF!</v>
      </c>
    </row>
    <row r="23" spans="1:5">
      <c r="A23" s="90">
        <v>221</v>
      </c>
      <c r="B23" t="str">
        <f t="shared" si="0"/>
        <v xml:space="preserve">D08 1,0 km </v>
      </c>
      <c r="C23" t="str">
        <f t="shared" si="1"/>
        <v>Moa Edling</v>
      </c>
      <c r="D23" s="92">
        <v>3.9930555555555561E-3</v>
      </c>
      <c r="E23" t="e">
        <f t="shared" si="2"/>
        <v>#REF!</v>
      </c>
    </row>
    <row r="24" spans="1:5">
      <c r="A24" s="90">
        <v>222</v>
      </c>
      <c r="B24" t="str">
        <f t="shared" si="0"/>
        <v xml:space="preserve">D08 1,0 km </v>
      </c>
      <c r="C24" t="str">
        <f t="shared" si="1"/>
        <v>Ella Eklöv</v>
      </c>
      <c r="D24" s="92">
        <v>3.7847222222222223E-3</v>
      </c>
      <c r="E24" t="e">
        <f t="shared" si="2"/>
        <v>#REF!</v>
      </c>
    </row>
    <row r="25" spans="1:5">
      <c r="A25" s="90">
        <v>223</v>
      </c>
      <c r="B25" t="str">
        <f t="shared" si="0"/>
        <v>D12 2,5 km</v>
      </c>
      <c r="C25" t="str">
        <f t="shared" si="1"/>
        <v>Ingrid Nyman</v>
      </c>
      <c r="D25" s="92">
        <v>1.0115740740740741E-2</v>
      </c>
      <c r="E25" t="e">
        <f t="shared" si="2"/>
        <v>#REF!</v>
      </c>
    </row>
    <row r="26" spans="1:5">
      <c r="A26" s="90">
        <v>224</v>
      </c>
      <c r="B26" t="str">
        <f t="shared" si="0"/>
        <v xml:space="preserve">D10 1,5 km </v>
      </c>
      <c r="C26" t="str">
        <f t="shared" si="1"/>
        <v xml:space="preserve">Karin Nyman </v>
      </c>
      <c r="D26" s="92">
        <v>7.5578703703703702E-3</v>
      </c>
      <c r="E26" t="e">
        <f t="shared" si="2"/>
        <v>#REF!</v>
      </c>
    </row>
    <row r="27" spans="1:5">
      <c r="A27" s="90">
        <v>225</v>
      </c>
      <c r="B27" t="str">
        <f t="shared" si="0"/>
        <v xml:space="preserve">D10 1,5 km </v>
      </c>
      <c r="C27" t="str">
        <f t="shared" si="1"/>
        <v>Tilda Mårtensson</v>
      </c>
      <c r="D27" s="92">
        <v>7.5231481481481477E-3</v>
      </c>
      <c r="E27" t="e">
        <f t="shared" si="2"/>
        <v>#REF!</v>
      </c>
    </row>
    <row r="28" spans="1:5">
      <c r="A28" s="90">
        <v>226</v>
      </c>
      <c r="B28" t="str">
        <f t="shared" si="0"/>
        <v>H16 5 km</v>
      </c>
      <c r="C28" t="str">
        <f t="shared" si="1"/>
        <v>Erik Einarsson</v>
      </c>
      <c r="D28" s="92">
        <v>1.8275462962962962E-2</v>
      </c>
      <c r="E28" t="e">
        <f t="shared" si="2"/>
        <v>#REF!</v>
      </c>
    </row>
    <row r="29" spans="1:5">
      <c r="A29" s="90">
        <v>227</v>
      </c>
      <c r="B29" t="str">
        <f t="shared" si="0"/>
        <v xml:space="preserve">H10 1,5 km </v>
      </c>
      <c r="C29" t="str">
        <f t="shared" si="1"/>
        <v>Axel Jernberg</v>
      </c>
      <c r="D29" s="92">
        <v>5.5439814814814822E-3</v>
      </c>
      <c r="E29" t="e">
        <f t="shared" si="2"/>
        <v>#REF!</v>
      </c>
    </row>
    <row r="30" spans="1:5">
      <c r="A30" s="90">
        <v>228</v>
      </c>
      <c r="B30" t="str">
        <f t="shared" si="0"/>
        <v xml:space="preserve">D08 1,0 km </v>
      </c>
      <c r="C30" t="str">
        <f t="shared" si="1"/>
        <v>Lina Jernberg</v>
      </c>
      <c r="D30" s="92">
        <v>3.5648148148148154E-3</v>
      </c>
      <c r="E30" t="e">
        <f t="shared" si="2"/>
        <v>#REF!</v>
      </c>
    </row>
    <row r="31" spans="1:5">
      <c r="A31" s="90">
        <v>229</v>
      </c>
      <c r="B31" t="str">
        <f t="shared" si="0"/>
        <v>H17 5/9 km</v>
      </c>
      <c r="C31" t="str">
        <f t="shared" si="1"/>
        <v>Patrik Nyman</v>
      </c>
      <c r="D31" s="92">
        <v>1.6736111111111111E-2</v>
      </c>
      <c r="E31" t="e">
        <f t="shared" si="2"/>
        <v>#REF!</v>
      </c>
    </row>
    <row r="32" spans="1:5">
      <c r="A32" s="90">
        <v>230</v>
      </c>
      <c r="B32" t="str">
        <f t="shared" si="0"/>
        <v xml:space="preserve">D08 1,0 km </v>
      </c>
      <c r="C32" t="str">
        <f t="shared" si="1"/>
        <v>Lovisa Jansson</v>
      </c>
      <c r="D32" s="92">
        <v>4.0046296296296297E-3</v>
      </c>
      <c r="E32" t="e">
        <f t="shared" si="2"/>
        <v>#REF!</v>
      </c>
    </row>
    <row r="33" spans="1:5">
      <c r="A33" s="90">
        <v>231</v>
      </c>
      <c r="B33" t="str">
        <f t="shared" si="0"/>
        <v xml:space="preserve">D10 1,5 km </v>
      </c>
      <c r="C33" t="str">
        <f t="shared" si="1"/>
        <v>Angelica Jansson</v>
      </c>
      <c r="D33" s="92">
        <v>6.0995370370370361E-3</v>
      </c>
      <c r="E33" t="e">
        <f t="shared" si="2"/>
        <v>#REF!</v>
      </c>
    </row>
    <row r="34" spans="1:5">
      <c r="A34" s="90">
        <v>232</v>
      </c>
      <c r="B34" t="str">
        <f t="shared" si="0"/>
        <v xml:space="preserve">D10 1,5 km </v>
      </c>
      <c r="C34" t="str">
        <f t="shared" si="1"/>
        <v>Ebba Rydberg</v>
      </c>
      <c r="D34" s="92">
        <v>6.1805555555555563E-3</v>
      </c>
      <c r="E34" t="e">
        <f t="shared" si="2"/>
        <v>#REF!</v>
      </c>
    </row>
    <row r="35" spans="1:5">
      <c r="A35" s="90">
        <v>233</v>
      </c>
      <c r="B35" t="str">
        <f t="shared" ref="B35:B66" si="3">VLOOKUP($A35,Delt1,13-$C$1,FALSE)</f>
        <v>H08 1,0 km</v>
      </c>
      <c r="C35" t="str">
        <f t="shared" ref="C35:C66" si="4">VLOOKUP($A35,Delt1,14-$C$1,FALSE)</f>
        <v>Erik Sundqvist</v>
      </c>
      <c r="D35" s="92">
        <v>5.162037037037037E-3</v>
      </c>
      <c r="E35" t="e">
        <f t="shared" ref="E35:E66" si="5">VLOOKUP($A35,Delt1,14,FALSE)</f>
        <v>#REF!</v>
      </c>
    </row>
    <row r="36" spans="1:5">
      <c r="A36" s="90">
        <v>234</v>
      </c>
      <c r="B36" t="str">
        <f t="shared" si="3"/>
        <v xml:space="preserve">D08 1,0 km </v>
      </c>
      <c r="C36" t="str">
        <f t="shared" si="4"/>
        <v>Ebba Sundqvist</v>
      </c>
      <c r="D36" s="92">
        <v>5.1504629629629635E-3</v>
      </c>
      <c r="E36" t="e">
        <f t="shared" si="5"/>
        <v>#REF!</v>
      </c>
    </row>
    <row r="37" spans="1:5">
      <c r="A37" s="90">
        <v>235</v>
      </c>
      <c r="B37" t="str">
        <f t="shared" si="3"/>
        <v xml:space="preserve">D10 1,5 km </v>
      </c>
      <c r="C37" t="str">
        <f t="shared" si="4"/>
        <v>Ylva Sundqvist</v>
      </c>
      <c r="D37" s="92">
        <v>6.4236111111111117E-3</v>
      </c>
      <c r="E37" t="e">
        <f t="shared" si="5"/>
        <v>#REF!</v>
      </c>
    </row>
    <row r="38" spans="1:5">
      <c r="A38" s="90">
        <v>236</v>
      </c>
      <c r="B38" t="str">
        <f t="shared" si="3"/>
        <v>H08 1,0 km</v>
      </c>
      <c r="C38" t="str">
        <f t="shared" si="4"/>
        <v>Jakob Eklund</v>
      </c>
      <c r="D38" s="92">
        <v>2.9629629629629628E-3</v>
      </c>
      <c r="E38" t="e">
        <f t="shared" si="5"/>
        <v>#REF!</v>
      </c>
    </row>
    <row r="39" spans="1:5">
      <c r="A39" s="90">
        <v>237</v>
      </c>
      <c r="B39" t="str">
        <f t="shared" si="3"/>
        <v>H17 5/9 km</v>
      </c>
      <c r="C39" t="str">
        <f t="shared" si="4"/>
        <v>David Eklund</v>
      </c>
      <c r="D39" s="92">
        <v>1.7615740740740741E-2</v>
      </c>
      <c r="E39" t="e">
        <f t="shared" si="5"/>
        <v>#REF!</v>
      </c>
    </row>
    <row r="40" spans="1:5">
      <c r="A40" s="90">
        <v>238</v>
      </c>
      <c r="B40" t="str">
        <f t="shared" si="3"/>
        <v>H16 5 km</v>
      </c>
      <c r="C40" t="str">
        <f t="shared" si="4"/>
        <v>Erik Krysén</v>
      </c>
      <c r="D40" s="92">
        <v>1.744212962962963E-2</v>
      </c>
      <c r="E40" t="e">
        <f t="shared" si="5"/>
        <v>#REF!</v>
      </c>
    </row>
    <row r="41" spans="1:5">
      <c r="A41" s="90">
        <v>239</v>
      </c>
      <c r="B41" t="str">
        <f t="shared" si="3"/>
        <v>H08 1,0 km</v>
      </c>
      <c r="C41" t="str">
        <f t="shared" si="4"/>
        <v>Axel Krysén</v>
      </c>
      <c r="D41" s="92">
        <v>2.9513888888888888E-3</v>
      </c>
      <c r="E41" t="e">
        <f t="shared" si="5"/>
        <v>#REF!</v>
      </c>
    </row>
    <row r="42" spans="1:5">
      <c r="A42" s="90">
        <v>240</v>
      </c>
      <c r="B42" t="str">
        <f t="shared" si="3"/>
        <v xml:space="preserve">D10 1,5 km </v>
      </c>
      <c r="C42" t="str">
        <f t="shared" si="4"/>
        <v>Lovisa Leonardsson</v>
      </c>
      <c r="D42" s="92">
        <v>6.5046296296296302E-3</v>
      </c>
      <c r="E42" t="e">
        <f t="shared" si="5"/>
        <v>#REF!</v>
      </c>
    </row>
    <row r="43" spans="1:5">
      <c r="A43" s="90">
        <v>241</v>
      </c>
      <c r="B43" t="str">
        <f t="shared" si="3"/>
        <v xml:space="preserve">D10 1,5 km </v>
      </c>
      <c r="C43" t="str">
        <f t="shared" si="4"/>
        <v>Moa Eriksson</v>
      </c>
      <c r="D43" s="92">
        <v>6.4930555555555549E-3</v>
      </c>
      <c r="E43" t="e">
        <f t="shared" si="5"/>
        <v>#REF!</v>
      </c>
    </row>
    <row r="44" spans="1:5">
      <c r="A44" s="90">
        <v>242</v>
      </c>
      <c r="B44" t="str">
        <f t="shared" si="3"/>
        <v xml:space="preserve">D08 1,0 km </v>
      </c>
      <c r="C44" t="str">
        <f t="shared" si="4"/>
        <v>Willma Hellquist</v>
      </c>
      <c r="D44" s="92">
        <v>3.5763888888888894E-3</v>
      </c>
      <c r="E44" t="e">
        <f t="shared" si="5"/>
        <v>#REF!</v>
      </c>
    </row>
    <row r="45" spans="1:5">
      <c r="A45" s="90">
        <v>243</v>
      </c>
      <c r="B45" t="str">
        <f t="shared" si="3"/>
        <v>H17 5/9 km</v>
      </c>
      <c r="C45" t="str">
        <f t="shared" si="4"/>
        <v>Daniel Hellquist</v>
      </c>
      <c r="D45" s="92">
        <v>1.744212962962963E-2</v>
      </c>
      <c r="E45" t="e">
        <f t="shared" si="5"/>
        <v>#REF!</v>
      </c>
    </row>
    <row r="46" spans="1:5">
      <c r="A46" s="90">
        <v>244</v>
      </c>
      <c r="B46" t="str">
        <f t="shared" si="3"/>
        <v>H17 5/9 km</v>
      </c>
      <c r="C46" t="str">
        <f t="shared" si="4"/>
        <v>Magnus Lindström</v>
      </c>
      <c r="D46" s="92">
        <v>1.8831018518518518E-2</v>
      </c>
      <c r="E46" t="e">
        <f t="shared" si="5"/>
        <v>#REF!</v>
      </c>
    </row>
    <row r="47" spans="1:5">
      <c r="A47" s="90">
        <v>245</v>
      </c>
      <c r="B47" t="str">
        <f t="shared" si="3"/>
        <v>H17 5/9 km</v>
      </c>
      <c r="C47" t="str">
        <f t="shared" si="4"/>
        <v>Magnus Einarsson</v>
      </c>
      <c r="D47" s="92">
        <v>1.5300925925925926E-2</v>
      </c>
      <c r="E47" t="e">
        <f t="shared" si="5"/>
        <v>#REF!</v>
      </c>
    </row>
    <row r="48" spans="1:5">
      <c r="A48" s="90">
        <v>246</v>
      </c>
      <c r="B48" t="str">
        <f t="shared" si="3"/>
        <v>D17 5/9 km</v>
      </c>
      <c r="C48" t="str">
        <f t="shared" si="4"/>
        <v>Linda Einarsson</v>
      </c>
      <c r="D48" s="92">
        <v>2.1180555555555553E-2</v>
      </c>
      <c r="E48" t="e">
        <f t="shared" si="5"/>
        <v>#REF!</v>
      </c>
    </row>
    <row r="49" spans="1:5">
      <c r="A49" s="90">
        <v>247</v>
      </c>
      <c r="B49" t="str">
        <f t="shared" si="3"/>
        <v xml:space="preserve">H10 1,5 km </v>
      </c>
      <c r="C49" t="str">
        <f t="shared" si="4"/>
        <v>Gustav Einarsson</v>
      </c>
      <c r="D49" s="92">
        <v>2.0625000000000001E-2</v>
      </c>
      <c r="E49" t="e">
        <f t="shared" si="5"/>
        <v>#REF!</v>
      </c>
    </row>
    <row r="50" spans="1:5">
      <c r="A50" s="90">
        <v>248</v>
      </c>
      <c r="B50" t="str">
        <f t="shared" si="3"/>
        <v xml:space="preserve">D08 1,0 km </v>
      </c>
      <c r="C50" t="str">
        <f t="shared" si="4"/>
        <v>Sara Muller</v>
      </c>
      <c r="D50" s="92">
        <v>4.0509259259259257E-3</v>
      </c>
      <c r="E50" t="e">
        <f t="shared" si="5"/>
        <v>#REF!</v>
      </c>
    </row>
    <row r="51" spans="1:5">
      <c r="A51" s="90">
        <v>249</v>
      </c>
      <c r="B51" t="str">
        <f t="shared" si="3"/>
        <v xml:space="preserve">D08 1,0 km </v>
      </c>
      <c r="C51" t="str">
        <f t="shared" si="4"/>
        <v>Johanna Angelin</v>
      </c>
      <c r="D51" s="92">
        <v>4.155092592592593E-3</v>
      </c>
      <c r="E51" t="e">
        <f t="shared" si="5"/>
        <v>#REF!</v>
      </c>
    </row>
    <row r="52" spans="1:5">
      <c r="A52" s="90">
        <v>250</v>
      </c>
      <c r="B52" t="str">
        <f t="shared" si="3"/>
        <v>D17 5/9 km</v>
      </c>
      <c r="C52" t="str">
        <f t="shared" si="4"/>
        <v>Katarina Samuelsson</v>
      </c>
      <c r="D52" s="92">
        <v>2.2627314814814819E-2</v>
      </c>
      <c r="E52" t="e">
        <f t="shared" si="5"/>
        <v>#REF!</v>
      </c>
    </row>
    <row r="53" spans="1:5">
      <c r="A53" s="90">
        <v>251</v>
      </c>
      <c r="B53" t="str">
        <f t="shared" si="3"/>
        <v xml:space="preserve">H10 1,5 km </v>
      </c>
      <c r="C53" t="str">
        <f t="shared" si="4"/>
        <v>Albin Andersson</v>
      </c>
      <c r="D53" s="92">
        <v>8.1249999999999985E-3</v>
      </c>
      <c r="E53" t="e">
        <f t="shared" si="5"/>
        <v>#REF!</v>
      </c>
    </row>
    <row r="54" spans="1:5">
      <c r="A54" s="90">
        <v>252</v>
      </c>
      <c r="B54" t="str">
        <f t="shared" si="3"/>
        <v>H16 5 km</v>
      </c>
      <c r="C54" t="str">
        <f t="shared" si="4"/>
        <v>Jonathan Hinz-Eriksson</v>
      </c>
      <c r="D54" s="92" t="s">
        <v>649</v>
      </c>
      <c r="E54" t="e">
        <f t="shared" si="5"/>
        <v>#REF!</v>
      </c>
    </row>
    <row r="55" spans="1:5">
      <c r="A55" s="90">
        <v>253</v>
      </c>
      <c r="B55" t="str">
        <f t="shared" si="3"/>
        <v xml:space="preserve">H10 1,5 km </v>
      </c>
      <c r="C55" t="str">
        <f t="shared" si="4"/>
        <v>Rasmus Eriksson</v>
      </c>
      <c r="D55" s="92">
        <v>4.5138888888888893E-3</v>
      </c>
      <c r="E55" t="e">
        <f t="shared" si="5"/>
        <v>#REF!</v>
      </c>
    </row>
    <row r="56" spans="1:5">
      <c r="A56" s="90">
        <v>254</v>
      </c>
      <c r="B56" t="str">
        <f t="shared" si="3"/>
        <v>H17 5/9 km</v>
      </c>
      <c r="C56" t="str">
        <f t="shared" si="4"/>
        <v>Jan Eriksson</v>
      </c>
      <c r="D56" s="92">
        <v>1.6145833333333335E-2</v>
      </c>
      <c r="E56" t="e">
        <f t="shared" si="5"/>
        <v>#REF!</v>
      </c>
    </row>
    <row r="57" spans="1:5">
      <c r="A57" s="90">
        <v>255</v>
      </c>
      <c r="B57" t="str">
        <f t="shared" si="3"/>
        <v xml:space="preserve">D08 1,0 km </v>
      </c>
      <c r="C57" t="str">
        <f t="shared" si="4"/>
        <v>Vilma Östlin</v>
      </c>
      <c r="D57" s="92">
        <v>3.7500000000000003E-3</v>
      </c>
      <c r="E57" t="e">
        <f t="shared" si="5"/>
        <v>#REF!</v>
      </c>
    </row>
    <row r="58" spans="1:5">
      <c r="A58" s="90">
        <v>256</v>
      </c>
      <c r="B58" t="str">
        <f t="shared" si="3"/>
        <v>D17 5/9 km</v>
      </c>
      <c r="C58" t="str">
        <f t="shared" si="4"/>
        <v>Jenny Östlin</v>
      </c>
      <c r="D58" s="92">
        <v>4.5486111111111109E-3</v>
      </c>
      <c r="E58" t="e">
        <f t="shared" si="5"/>
        <v>#REF!</v>
      </c>
    </row>
    <row r="59" spans="1:5">
      <c r="A59" s="90">
        <v>257</v>
      </c>
      <c r="B59" t="str">
        <f t="shared" si="3"/>
        <v>H08 1,0 km</v>
      </c>
      <c r="C59" t="str">
        <f t="shared" si="4"/>
        <v>Eskil Nilsson</v>
      </c>
      <c r="D59" s="92">
        <v>3.5416666666666665E-3</v>
      </c>
      <c r="E59" t="e">
        <f t="shared" si="5"/>
        <v>#REF!</v>
      </c>
    </row>
    <row r="60" spans="1:5">
      <c r="A60" s="90">
        <v>258</v>
      </c>
      <c r="B60" t="str">
        <f t="shared" si="3"/>
        <v xml:space="preserve">D08 1,0 km </v>
      </c>
      <c r="C60" t="str">
        <f t="shared" si="4"/>
        <v>Moa Danielsson</v>
      </c>
      <c r="D60" s="92">
        <v>4.9537037037037041E-3</v>
      </c>
      <c r="E60" t="e">
        <f t="shared" si="5"/>
        <v>#REF!</v>
      </c>
    </row>
    <row r="61" spans="1:5">
      <c r="A61" s="90">
        <v>259</v>
      </c>
      <c r="B61" t="str">
        <f t="shared" si="3"/>
        <v>D12 2,5 km</v>
      </c>
      <c r="C61" t="str">
        <f t="shared" si="4"/>
        <v>Tova Olausson</v>
      </c>
      <c r="D61" s="92">
        <v>8.0092592592592594E-3</v>
      </c>
      <c r="E61" t="e">
        <f t="shared" si="5"/>
        <v>#REF!</v>
      </c>
    </row>
    <row r="62" spans="1:5">
      <c r="A62" s="90">
        <v>261</v>
      </c>
      <c r="B62" t="str">
        <f t="shared" si="3"/>
        <v xml:space="preserve">D10 1,5 km </v>
      </c>
      <c r="C62" t="str">
        <f t="shared" si="4"/>
        <v>Tilda Karlsson</v>
      </c>
      <c r="D62" s="92">
        <v>5.3009259259259251E-3</v>
      </c>
      <c r="E62" t="e">
        <f t="shared" si="5"/>
        <v>#REF!</v>
      </c>
    </row>
    <row r="63" spans="1:5">
      <c r="A63" s="90">
        <v>262</v>
      </c>
      <c r="B63" t="str">
        <f t="shared" si="3"/>
        <v xml:space="preserve">D08 1,0 km </v>
      </c>
      <c r="C63" t="str">
        <f t="shared" si="4"/>
        <v>Villemo Karlsson</v>
      </c>
      <c r="D63" s="92">
        <v>4.0046296296296297E-3</v>
      </c>
      <c r="E63" t="e">
        <f t="shared" si="5"/>
        <v>#REF!</v>
      </c>
    </row>
    <row r="64" spans="1:5">
      <c r="A64" s="90">
        <v>263</v>
      </c>
      <c r="B64" t="str">
        <f t="shared" si="3"/>
        <v>H17 5/9 km</v>
      </c>
      <c r="C64" t="str">
        <f t="shared" si="4"/>
        <v>Erik Petersson</v>
      </c>
      <c r="D64" s="92">
        <v>2.164351851851852E-2</v>
      </c>
      <c r="E64" t="e">
        <f t="shared" si="5"/>
        <v>#REF!</v>
      </c>
    </row>
    <row r="65" spans="1:5">
      <c r="A65" s="90">
        <v>264</v>
      </c>
      <c r="B65" t="str">
        <f t="shared" si="3"/>
        <v xml:space="preserve">D08 1,0 km </v>
      </c>
      <c r="C65" t="str">
        <f t="shared" si="4"/>
        <v>Elin Jansson</v>
      </c>
      <c r="D65" s="92">
        <v>3.5532407407407405E-3</v>
      </c>
      <c r="E65" t="e">
        <f t="shared" si="5"/>
        <v>#REF!</v>
      </c>
    </row>
    <row r="66" spans="1:5">
      <c r="A66" s="90">
        <v>266</v>
      </c>
      <c r="B66" t="str">
        <f t="shared" si="3"/>
        <v>H08 1,0 km</v>
      </c>
      <c r="C66" t="str">
        <f t="shared" si="4"/>
        <v>Simon Nyberg</v>
      </c>
      <c r="D66" s="92">
        <v>2.9398148148148148E-3</v>
      </c>
      <c r="E66" t="e">
        <f t="shared" si="5"/>
        <v>#REF!</v>
      </c>
    </row>
    <row r="67" spans="1:5">
      <c r="A67" s="90">
        <v>265</v>
      </c>
      <c r="B67" t="str">
        <f t="shared" ref="B67:B96" si="6">VLOOKUP($A67,Delt1,13-$C$1,FALSE)</f>
        <v xml:space="preserve">D08 1,0 km </v>
      </c>
      <c r="C67" t="str">
        <f t="shared" ref="C67:C96" si="7">VLOOKUP($A67,Delt1,14-$C$1,FALSE)</f>
        <v>Nellie Johansson</v>
      </c>
      <c r="D67" s="92">
        <v>4.0277777777777777E-3</v>
      </c>
      <c r="E67" t="e">
        <f t="shared" ref="E67:E96" si="8">VLOOKUP($A67,Delt1,14,FALSE)</f>
        <v>#REF!</v>
      </c>
    </row>
    <row r="68" spans="1:5">
      <c r="A68" s="90">
        <v>267</v>
      </c>
      <c r="B68" t="str">
        <f t="shared" si="6"/>
        <v xml:space="preserve">D08 1,0 km </v>
      </c>
      <c r="C68" t="str">
        <f t="shared" si="7"/>
        <v>Nora Jönsén</v>
      </c>
      <c r="D68" s="92">
        <v>4.108796296296297E-3</v>
      </c>
      <c r="E68" t="e">
        <f t="shared" si="8"/>
        <v>#REF!</v>
      </c>
    </row>
    <row r="69" spans="1:5">
      <c r="A69" s="90">
        <v>268</v>
      </c>
      <c r="B69" t="str">
        <f t="shared" si="6"/>
        <v>H17 5/9 km</v>
      </c>
      <c r="C69" t="str">
        <f t="shared" si="7"/>
        <v>Jonas Jönsen</v>
      </c>
      <c r="D69" s="92">
        <v>1.8287037037037036E-2</v>
      </c>
      <c r="E69" t="e">
        <f t="shared" si="8"/>
        <v>#REF!</v>
      </c>
    </row>
    <row r="70" spans="1:5">
      <c r="A70" s="90">
        <v>269</v>
      </c>
      <c r="B70" t="str">
        <f t="shared" si="6"/>
        <v xml:space="preserve">D10 1,5 km </v>
      </c>
      <c r="C70" t="str">
        <f t="shared" si="7"/>
        <v>Julia Eriksson</v>
      </c>
      <c r="D70" s="92">
        <v>6.4814814814814813E-3</v>
      </c>
      <c r="E70" t="e">
        <f t="shared" si="8"/>
        <v>#REF!</v>
      </c>
    </row>
    <row r="71" spans="1:5">
      <c r="A71" s="90">
        <v>270</v>
      </c>
      <c r="B71" t="str">
        <f t="shared" si="6"/>
        <v>H17 5/9 km</v>
      </c>
      <c r="C71" t="str">
        <f t="shared" si="7"/>
        <v>Jörgen Bergkvist</v>
      </c>
      <c r="D71" s="92">
        <v>3.0879629629629632E-2</v>
      </c>
      <c r="E71" t="e">
        <f t="shared" si="8"/>
        <v>#REF!</v>
      </c>
    </row>
    <row r="72" spans="1:5">
      <c r="A72" s="90">
        <v>271</v>
      </c>
      <c r="B72" t="str">
        <f t="shared" si="6"/>
        <v xml:space="preserve">D08 1,0 km </v>
      </c>
      <c r="C72" t="str">
        <f t="shared" si="7"/>
        <v>Ella Miram</v>
      </c>
      <c r="D72" s="92">
        <v>3.1249999999999997E-3</v>
      </c>
      <c r="E72" t="e">
        <f t="shared" si="8"/>
        <v>#REF!</v>
      </c>
    </row>
    <row r="73" spans="1:5">
      <c r="A73" s="90">
        <v>272</v>
      </c>
      <c r="B73" t="str">
        <f t="shared" si="6"/>
        <v xml:space="preserve">H10 1,5 km </v>
      </c>
      <c r="C73" t="str">
        <f t="shared" si="7"/>
        <v>Adam Miram</v>
      </c>
      <c r="D73" s="92">
        <v>8.6574074074074071E-3</v>
      </c>
      <c r="E73" t="e">
        <f t="shared" si="8"/>
        <v>#REF!</v>
      </c>
    </row>
    <row r="74" spans="1:5">
      <c r="A74" s="90">
        <v>273</v>
      </c>
      <c r="B74" t="str">
        <f t="shared" si="6"/>
        <v>H08 1,0 km</v>
      </c>
      <c r="C74" t="str">
        <f t="shared" si="7"/>
        <v>Oliver Asp</v>
      </c>
      <c r="D74" s="92">
        <v>4.0972222222222226E-3</v>
      </c>
      <c r="E74" t="e">
        <f t="shared" si="8"/>
        <v>#REF!</v>
      </c>
    </row>
    <row r="75" spans="1:5">
      <c r="A75" s="90">
        <v>274</v>
      </c>
      <c r="B75" t="str">
        <f t="shared" si="6"/>
        <v>H08 1,0 km</v>
      </c>
      <c r="C75" t="str">
        <f t="shared" si="7"/>
        <v>Elis Isaksson Hindrikes</v>
      </c>
      <c r="D75" s="92">
        <v>5.1967592592592595E-3</v>
      </c>
      <c r="E75" t="e">
        <f t="shared" si="8"/>
        <v>#REF!</v>
      </c>
    </row>
    <row r="76" spans="1:5">
      <c r="A76" s="90">
        <v>275</v>
      </c>
      <c r="B76" t="str">
        <f t="shared" si="6"/>
        <v xml:space="preserve">D08 1,0 km </v>
      </c>
      <c r="C76" t="str">
        <f t="shared" si="7"/>
        <v>Lilly Isaksson Hindrikes</v>
      </c>
      <c r="D76" s="92">
        <v>4.8958333333333328E-3</v>
      </c>
      <c r="E76" t="e">
        <f t="shared" si="8"/>
        <v>#REF!</v>
      </c>
    </row>
    <row r="77" spans="1:5">
      <c r="A77" s="90">
        <v>276</v>
      </c>
      <c r="B77" t="str">
        <f t="shared" si="6"/>
        <v>H17 5/9 km</v>
      </c>
      <c r="C77" t="str">
        <f t="shared" si="7"/>
        <v>Simon Lewerentz</v>
      </c>
      <c r="D77" s="92">
        <v>1.5439814814814816E-2</v>
      </c>
      <c r="E77" t="e">
        <f t="shared" si="8"/>
        <v>#REF!</v>
      </c>
    </row>
    <row r="78" spans="1:5">
      <c r="A78" s="90">
        <v>277</v>
      </c>
      <c r="B78" t="str">
        <f t="shared" si="6"/>
        <v>H17 5/9 km</v>
      </c>
      <c r="C78" t="str">
        <f t="shared" si="7"/>
        <v>Albin Lewerentz</v>
      </c>
      <c r="D78" s="92">
        <v>1.6261574074074074E-2</v>
      </c>
      <c r="E78" t="e">
        <f t="shared" si="8"/>
        <v>#REF!</v>
      </c>
    </row>
    <row r="79" spans="1:5">
      <c r="A79" s="90">
        <v>278</v>
      </c>
      <c r="B79" t="str">
        <f t="shared" si="6"/>
        <v>H17 5/9 km</v>
      </c>
      <c r="C79" t="str">
        <f t="shared" si="7"/>
        <v>Joakim Karlsson</v>
      </c>
      <c r="D79" s="92">
        <v>2.1759259259259259E-2</v>
      </c>
      <c r="E79" t="e">
        <f t="shared" si="8"/>
        <v>#REF!</v>
      </c>
    </row>
    <row r="80" spans="1:5">
      <c r="A80" s="90">
        <v>279</v>
      </c>
      <c r="B80" t="str">
        <f t="shared" si="6"/>
        <v>H17 5/9 km</v>
      </c>
      <c r="C80" t="str">
        <f t="shared" si="7"/>
        <v>Trezor Irakoze</v>
      </c>
      <c r="D80" s="92">
        <v>1.6249999999999997E-2</v>
      </c>
      <c r="E80" t="e">
        <f t="shared" si="8"/>
        <v>#REF!</v>
      </c>
    </row>
    <row r="81" spans="1:5">
      <c r="A81" s="90">
        <v>280</v>
      </c>
      <c r="B81" t="str">
        <f t="shared" si="6"/>
        <v>H17 5/9 km</v>
      </c>
      <c r="C81" t="str">
        <f t="shared" si="7"/>
        <v>Ola Augustsson</v>
      </c>
      <c r="D81" s="92">
        <v>1.4016203703703704E-2</v>
      </c>
      <c r="E81" t="e">
        <f t="shared" si="8"/>
        <v>#REF!</v>
      </c>
    </row>
    <row r="82" spans="1:5">
      <c r="A82" s="90">
        <v>281</v>
      </c>
      <c r="B82" t="str">
        <f t="shared" si="6"/>
        <v xml:space="preserve">D10 1,5 km </v>
      </c>
      <c r="C82" t="str">
        <f t="shared" si="7"/>
        <v>Ebba Augustsson</v>
      </c>
      <c r="D82" s="92">
        <v>4.8032407407407407E-3</v>
      </c>
      <c r="E82" t="e">
        <f t="shared" si="8"/>
        <v>#REF!</v>
      </c>
    </row>
    <row r="83" spans="1:5">
      <c r="A83" s="90">
        <v>282</v>
      </c>
      <c r="B83" t="str">
        <f t="shared" si="6"/>
        <v>H12 2,5 km</v>
      </c>
      <c r="C83" t="str">
        <f t="shared" si="7"/>
        <v>Albin Augustsson</v>
      </c>
      <c r="D83" s="92">
        <v>1.3541666666666667E-2</v>
      </c>
      <c r="E83" t="e">
        <f t="shared" si="8"/>
        <v>#REF!</v>
      </c>
    </row>
    <row r="84" spans="1:5">
      <c r="A84" s="90">
        <v>283</v>
      </c>
      <c r="B84" t="str">
        <f t="shared" si="6"/>
        <v>D17 5/9 km</v>
      </c>
      <c r="C84" t="str">
        <f t="shared" si="7"/>
        <v>Karin Augustsson</v>
      </c>
      <c r="D84" s="92">
        <v>1.7430555555555557E-2</v>
      </c>
      <c r="E84" t="e">
        <f t="shared" si="8"/>
        <v>#REF!</v>
      </c>
    </row>
    <row r="85" spans="1:5">
      <c r="A85" s="90">
        <v>284</v>
      </c>
      <c r="B85" t="str">
        <f t="shared" si="6"/>
        <v xml:space="preserve">D08 1,0 km </v>
      </c>
      <c r="C85" t="str">
        <f t="shared" si="7"/>
        <v>Freja Magnusson</v>
      </c>
      <c r="D85" s="92">
        <v>4.1203703703703706E-3</v>
      </c>
      <c r="E85" t="e">
        <f t="shared" si="8"/>
        <v>#REF!</v>
      </c>
    </row>
    <row r="86" spans="1:5">
      <c r="A86" s="90">
        <v>285</v>
      </c>
      <c r="B86" t="str">
        <f t="shared" si="6"/>
        <v>H08 1,0 km</v>
      </c>
      <c r="C86" t="str">
        <f t="shared" si="7"/>
        <v>Albin Pihlström</v>
      </c>
      <c r="D86" s="92">
        <v>2.9282407407407412E-3</v>
      </c>
      <c r="E86" t="e">
        <f t="shared" si="8"/>
        <v>#REF!</v>
      </c>
    </row>
    <row r="87" spans="1:5">
      <c r="A87" s="90">
        <v>286</v>
      </c>
      <c r="B87" t="str">
        <f t="shared" si="6"/>
        <v>H08 1,0 km</v>
      </c>
      <c r="C87" t="str">
        <f t="shared" si="7"/>
        <v>Hilding Malmkvist</v>
      </c>
      <c r="D87" s="92">
        <v>5.2546296296296299E-3</v>
      </c>
      <c r="E87" t="e">
        <f t="shared" si="8"/>
        <v>#REF!</v>
      </c>
    </row>
    <row r="88" spans="1:5">
      <c r="A88" s="90">
        <v>287</v>
      </c>
      <c r="B88" t="str">
        <f t="shared" si="6"/>
        <v xml:space="preserve">D08 1,0 km </v>
      </c>
      <c r="C88" t="str">
        <f t="shared" si="7"/>
        <v>Noell Bergström</v>
      </c>
      <c r="D88" s="92">
        <v>3.5879629629629629E-3</v>
      </c>
      <c r="E88" t="e">
        <f t="shared" si="8"/>
        <v>#REF!</v>
      </c>
    </row>
    <row r="89" spans="1:5">
      <c r="A89" s="90">
        <v>288</v>
      </c>
      <c r="B89" t="str">
        <f t="shared" si="6"/>
        <v xml:space="preserve">H10 1,5 km </v>
      </c>
      <c r="C89" t="str">
        <f t="shared" si="7"/>
        <v>Alvin Gällström</v>
      </c>
      <c r="D89" s="92">
        <v>4.7916666666666672E-3</v>
      </c>
      <c r="E89" t="e">
        <f t="shared" si="8"/>
        <v>#REF!</v>
      </c>
    </row>
    <row r="90" spans="1:5">
      <c r="A90" s="90">
        <v>289</v>
      </c>
      <c r="B90" t="str">
        <f t="shared" si="6"/>
        <v>H08 1,0 km</v>
      </c>
      <c r="C90" t="str">
        <f t="shared" si="7"/>
        <v>Jacob Proffitt</v>
      </c>
      <c r="D90" s="92">
        <v>4.0856481481481481E-3</v>
      </c>
      <c r="E90" t="e">
        <f t="shared" si="8"/>
        <v>#REF!</v>
      </c>
    </row>
    <row r="91" spans="1:5">
      <c r="A91" s="90">
        <v>290</v>
      </c>
      <c r="B91" t="str">
        <f t="shared" si="6"/>
        <v>H08 1,0 km</v>
      </c>
      <c r="C91" t="str">
        <f t="shared" si="7"/>
        <v>Erik Gabrielsson</v>
      </c>
      <c r="D91" s="92">
        <v>4.0740740740740746E-3</v>
      </c>
      <c r="E91" t="e">
        <f t="shared" si="8"/>
        <v>#REF!</v>
      </c>
    </row>
    <row r="92" spans="1:5">
      <c r="A92" s="90">
        <v>291</v>
      </c>
      <c r="B92" t="str">
        <f t="shared" si="6"/>
        <v>D17 5/9 km</v>
      </c>
      <c r="C92" t="str">
        <f t="shared" si="7"/>
        <v>Marine Jansson</v>
      </c>
      <c r="D92" s="92">
        <v>1.2534722222222223E-2</v>
      </c>
      <c r="E92" t="e">
        <f t="shared" si="8"/>
        <v>#REF!</v>
      </c>
    </row>
    <row r="93" spans="1:5">
      <c r="A93" s="90">
        <v>292</v>
      </c>
      <c r="B93" t="str">
        <f t="shared" si="6"/>
        <v>H17 5/9 km</v>
      </c>
      <c r="C93" t="str">
        <f t="shared" si="7"/>
        <v>Carl-Fredrik Norgren</v>
      </c>
      <c r="D93" s="92">
        <v>1.5729166666666666E-2</v>
      </c>
      <c r="E93" t="e">
        <f t="shared" si="8"/>
        <v>#REF!</v>
      </c>
    </row>
    <row r="94" spans="1:5">
      <c r="A94" s="90">
        <v>293</v>
      </c>
      <c r="B94" t="str">
        <f t="shared" si="6"/>
        <v>H17 5/9 km</v>
      </c>
      <c r="C94" t="str">
        <f t="shared" si="7"/>
        <v>Björn Mannerstedt</v>
      </c>
      <c r="D94" s="92">
        <v>2.7569444444444448E-2</v>
      </c>
      <c r="E94" t="e">
        <f t="shared" si="8"/>
        <v>#REF!</v>
      </c>
    </row>
    <row r="95" spans="1:5">
      <c r="A95" s="90">
        <v>294</v>
      </c>
      <c r="B95" t="str">
        <f t="shared" si="6"/>
        <v>D17 5/9 km</v>
      </c>
      <c r="C95" t="str">
        <f t="shared" si="7"/>
        <v>Anki Gudmundsson</v>
      </c>
      <c r="D95" s="92">
        <v>2.4247685185185181E-2</v>
      </c>
      <c r="E95" t="e">
        <f t="shared" si="8"/>
        <v>#REF!</v>
      </c>
    </row>
    <row r="96" spans="1:5">
      <c r="A96" s="90">
        <v>295</v>
      </c>
      <c r="B96" t="str">
        <f t="shared" si="6"/>
        <v>H17 5/9 km</v>
      </c>
      <c r="C96" t="str">
        <f t="shared" si="7"/>
        <v>Erik Eriksson</v>
      </c>
      <c r="D96" s="92">
        <v>1.556712962962963E-2</v>
      </c>
      <c r="E96" t="e">
        <f t="shared" si="8"/>
        <v>#REF!</v>
      </c>
    </row>
  </sheetData>
  <autoFilter ref="A2:E100">
    <sortState ref="A3:E96">
      <sortCondition ref="A2:A100"/>
    </sortState>
  </autoFilter>
  <sortState ref="A3:D26">
    <sortCondition ref="B3:B26"/>
    <sortCondition ref="D3:D26"/>
  </sortState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B1:I136"/>
  <sheetViews>
    <sheetView topLeftCell="A49" workbookViewId="0">
      <selection activeCell="K86" sqref="K86"/>
    </sheetView>
  </sheetViews>
  <sheetFormatPr baseColWidth="10" defaultColWidth="9.6640625" defaultRowHeight="13" x14ac:dyDescent="0"/>
  <cols>
    <col min="1" max="1" width="3.33203125" style="64" customWidth="1"/>
    <col min="2" max="2" width="4.1640625" style="74" customWidth="1"/>
    <col min="3" max="3" width="25.5" style="64" customWidth="1"/>
    <col min="4" max="4" width="9.5" style="75" customWidth="1"/>
    <col min="5" max="5" width="8.33203125" style="64" customWidth="1"/>
    <col min="6" max="6" width="4.1640625" style="74" customWidth="1"/>
    <col min="7" max="7" width="25.5" style="64" customWidth="1"/>
    <col min="8" max="8" width="9.5" style="75" customWidth="1"/>
    <col min="9" max="9" width="8.33203125" style="64" bestFit="1" customWidth="1"/>
    <col min="10" max="16384" width="9.6640625" style="64"/>
  </cols>
  <sheetData>
    <row r="1" spans="2:8" ht="19" thickBot="1">
      <c r="B1" s="61"/>
      <c r="C1" s="62" t="s">
        <v>571</v>
      </c>
      <c r="D1" s="63"/>
      <c r="F1" s="61"/>
      <c r="G1" s="62" t="s">
        <v>572</v>
      </c>
      <c r="H1" s="63"/>
    </row>
    <row r="2" spans="2:8" ht="16" thickBot="1">
      <c r="B2" s="65" t="s">
        <v>555</v>
      </c>
      <c r="C2" s="66" t="s">
        <v>21</v>
      </c>
      <c r="D2" s="67"/>
      <c r="F2" s="65" t="s">
        <v>555</v>
      </c>
      <c r="G2" s="66" t="s">
        <v>21</v>
      </c>
      <c r="H2" s="68"/>
    </row>
    <row r="3" spans="2:8" ht="14.5" customHeight="1">
      <c r="B3" s="69">
        <v>1</v>
      </c>
      <c r="C3" s="70" t="s">
        <v>23</v>
      </c>
      <c r="D3" s="71"/>
      <c r="F3" s="69">
        <v>1</v>
      </c>
      <c r="G3" s="70" t="s">
        <v>59</v>
      </c>
      <c r="H3" s="71"/>
    </row>
    <row r="4" spans="2:8" ht="14.5" customHeight="1">
      <c r="B4" s="69">
        <v>2</v>
      </c>
      <c r="C4" s="70" t="s">
        <v>22</v>
      </c>
      <c r="D4" s="71"/>
      <c r="F4" s="69">
        <v>2</v>
      </c>
      <c r="G4" s="70" t="s">
        <v>627</v>
      </c>
      <c r="H4" s="71"/>
    </row>
    <row r="5" spans="2:8" ht="14.5" customHeight="1">
      <c r="B5" s="69">
        <v>3</v>
      </c>
      <c r="C5" s="70" t="s">
        <v>608</v>
      </c>
      <c r="D5" s="71"/>
      <c r="F5" s="69">
        <v>3</v>
      </c>
      <c r="G5" s="70" t="s">
        <v>63</v>
      </c>
      <c r="H5" s="71"/>
    </row>
    <row r="6" spans="2:8" ht="14.5" customHeight="1">
      <c r="B6" s="69">
        <v>4</v>
      </c>
      <c r="C6" s="70" t="s">
        <v>24</v>
      </c>
      <c r="D6" s="71"/>
      <c r="F6" s="69">
        <v>4</v>
      </c>
      <c r="G6" s="70" t="s">
        <v>64</v>
      </c>
      <c r="H6" s="71"/>
    </row>
    <row r="7" spans="2:8" ht="14.5" customHeight="1">
      <c r="B7" s="69">
        <v>5</v>
      </c>
      <c r="C7" s="70" t="s">
        <v>611</v>
      </c>
      <c r="D7" s="71"/>
      <c r="F7" s="69">
        <v>5</v>
      </c>
      <c r="G7" s="70" t="s">
        <v>643</v>
      </c>
      <c r="H7" s="71"/>
    </row>
    <row r="8" spans="2:8" ht="14.5" customHeight="1">
      <c r="B8" s="69">
        <v>6</v>
      </c>
      <c r="C8" s="70" t="s">
        <v>613</v>
      </c>
      <c r="D8" s="71"/>
      <c r="F8" s="69">
        <v>6</v>
      </c>
      <c r="G8" s="70" t="s">
        <v>648</v>
      </c>
      <c r="H8" s="71"/>
    </row>
    <row r="9" spans="2:8" ht="14.5" customHeight="1">
      <c r="B9" s="69">
        <v>7</v>
      </c>
      <c r="C9" s="70" t="s">
        <v>27</v>
      </c>
      <c r="D9" s="71"/>
      <c r="F9" s="69">
        <v>7</v>
      </c>
      <c r="G9" s="70" t="s">
        <v>628</v>
      </c>
      <c r="H9" s="71"/>
    </row>
    <row r="10" spans="2:8" ht="14.5" customHeight="1">
      <c r="B10" s="69">
        <v>8</v>
      </c>
      <c r="C10" s="70" t="s">
        <v>30</v>
      </c>
      <c r="D10" s="71"/>
      <c r="F10" s="69">
        <v>8</v>
      </c>
      <c r="G10" s="70" t="s">
        <v>622</v>
      </c>
      <c r="H10" s="71"/>
    </row>
    <row r="11" spans="2:8" ht="14.5" customHeight="1">
      <c r="B11" s="69">
        <v>9</v>
      </c>
      <c r="C11" s="70" t="s">
        <v>31</v>
      </c>
      <c r="D11" s="71"/>
      <c r="F11" s="69">
        <v>9</v>
      </c>
      <c r="G11" s="70" t="s">
        <v>65</v>
      </c>
      <c r="H11" s="71"/>
    </row>
    <row r="12" spans="2:8" ht="14.5" customHeight="1">
      <c r="B12" s="69">
        <v>10</v>
      </c>
      <c r="C12" s="70" t="s">
        <v>614</v>
      </c>
      <c r="D12" s="71"/>
      <c r="F12" s="69">
        <v>10</v>
      </c>
      <c r="G12" s="70" t="s">
        <v>66</v>
      </c>
      <c r="H12" s="71"/>
    </row>
    <row r="13" spans="2:8" ht="14.5" customHeight="1">
      <c r="B13" s="69">
        <v>11</v>
      </c>
      <c r="C13" s="70" t="s">
        <v>615</v>
      </c>
      <c r="D13" s="71"/>
      <c r="F13" s="69">
        <v>11</v>
      </c>
      <c r="G13" s="70" t="s">
        <v>67</v>
      </c>
      <c r="H13" s="71"/>
    </row>
    <row r="14" spans="2:8" ht="14.5" customHeight="1">
      <c r="B14" s="69">
        <v>12</v>
      </c>
      <c r="C14" s="70" t="s">
        <v>34</v>
      </c>
      <c r="D14" s="71"/>
      <c r="F14" s="69">
        <v>12</v>
      </c>
      <c r="G14" s="70" t="s">
        <v>68</v>
      </c>
      <c r="H14" s="71"/>
    </row>
    <row r="15" spans="2:8" ht="14.5" customHeight="1">
      <c r="B15" s="69">
        <v>13</v>
      </c>
      <c r="C15" s="70" t="s">
        <v>37</v>
      </c>
      <c r="D15" s="71"/>
      <c r="F15" s="69">
        <v>13</v>
      </c>
      <c r="G15" s="70" t="s">
        <v>646</v>
      </c>
      <c r="H15" s="71"/>
    </row>
    <row r="16" spans="2:8" ht="14.5" customHeight="1">
      <c r="B16" s="69">
        <v>14</v>
      </c>
      <c r="C16" s="70" t="s">
        <v>38</v>
      </c>
      <c r="D16" s="71"/>
      <c r="F16" s="69">
        <v>14</v>
      </c>
      <c r="G16" s="70" t="s">
        <v>629</v>
      </c>
      <c r="H16" s="71"/>
    </row>
    <row r="17" spans="2:8" ht="14.5" customHeight="1">
      <c r="B17" s="69">
        <v>15</v>
      </c>
      <c r="C17" s="70" t="s">
        <v>609</v>
      </c>
      <c r="D17" s="71"/>
      <c r="F17" s="69">
        <v>15</v>
      </c>
      <c r="G17" s="70" t="s">
        <v>70</v>
      </c>
      <c r="H17" s="71"/>
    </row>
    <row r="18" spans="2:8" ht="14.5" customHeight="1">
      <c r="B18" s="69">
        <v>16</v>
      </c>
      <c r="C18" s="70" t="s">
        <v>612</v>
      </c>
      <c r="D18" s="71"/>
      <c r="F18" s="69">
        <v>16</v>
      </c>
      <c r="G18" s="70" t="s">
        <v>634</v>
      </c>
      <c r="H18" s="71"/>
    </row>
    <row r="19" spans="2:8" ht="14.5" customHeight="1">
      <c r="B19" s="69">
        <v>17</v>
      </c>
      <c r="C19" s="70" t="s">
        <v>45</v>
      </c>
      <c r="D19" s="71"/>
      <c r="F19" s="69">
        <v>17</v>
      </c>
      <c r="G19" s="70" t="s">
        <v>72</v>
      </c>
      <c r="H19" s="71"/>
    </row>
    <row r="20" spans="2:8" ht="14.5" customHeight="1">
      <c r="B20" s="69">
        <v>18</v>
      </c>
      <c r="C20" s="70" t="s">
        <v>46</v>
      </c>
      <c r="D20" s="71"/>
      <c r="F20" s="69">
        <v>18</v>
      </c>
      <c r="G20" s="70" t="s">
        <v>632</v>
      </c>
      <c r="H20" s="71"/>
    </row>
    <row r="21" spans="2:8" ht="14.5" customHeight="1">
      <c r="B21" s="69">
        <v>19</v>
      </c>
      <c r="C21" s="70" t="s">
        <v>610</v>
      </c>
      <c r="D21" s="71"/>
      <c r="F21" s="69">
        <v>19</v>
      </c>
      <c r="G21" s="70" t="s">
        <v>630</v>
      </c>
      <c r="H21" s="71"/>
    </row>
    <row r="22" spans="2:8" ht="14.5" customHeight="1">
      <c r="B22" s="69">
        <v>20</v>
      </c>
      <c r="C22" s="70" t="s">
        <v>617</v>
      </c>
      <c r="D22" s="71"/>
      <c r="F22" s="69">
        <v>20</v>
      </c>
      <c r="G22" s="70" t="s">
        <v>639</v>
      </c>
      <c r="H22" s="71"/>
    </row>
    <row r="23" spans="2:8" ht="14.5" customHeight="1">
      <c r="B23" s="69">
        <v>21</v>
      </c>
      <c r="C23" s="70" t="s">
        <v>616</v>
      </c>
      <c r="D23" s="71"/>
      <c r="F23" s="69">
        <v>21</v>
      </c>
      <c r="G23" s="70" t="s">
        <v>74</v>
      </c>
      <c r="H23" s="71"/>
    </row>
    <row r="24" spans="2:8" ht="14.5" customHeight="1">
      <c r="B24" s="69">
        <v>22</v>
      </c>
      <c r="C24" s="70" t="s">
        <v>52</v>
      </c>
      <c r="D24" s="71"/>
      <c r="F24" s="69">
        <v>22</v>
      </c>
      <c r="G24" s="70" t="s">
        <v>636</v>
      </c>
      <c r="H24" s="71"/>
    </row>
    <row r="25" spans="2:8" ht="14.5" customHeight="1">
      <c r="B25" s="69">
        <v>23</v>
      </c>
      <c r="C25" s="72" t="s">
        <v>53</v>
      </c>
      <c r="D25" s="73"/>
      <c r="F25" s="69">
        <v>23</v>
      </c>
      <c r="G25" s="72" t="s">
        <v>76</v>
      </c>
      <c r="H25" s="73"/>
    </row>
    <row r="26" spans="2:8" ht="14.5" customHeight="1">
      <c r="B26" s="69">
        <v>24</v>
      </c>
      <c r="C26" s="72" t="s">
        <v>54</v>
      </c>
      <c r="D26" s="73"/>
      <c r="F26" s="69">
        <v>24</v>
      </c>
      <c r="G26" s="72" t="s">
        <v>77</v>
      </c>
      <c r="H26" s="73"/>
    </row>
    <row r="27" spans="2:8" ht="14.5" customHeight="1">
      <c r="B27" s="69">
        <v>25</v>
      </c>
      <c r="C27" s="72" t="s">
        <v>55</v>
      </c>
      <c r="D27" s="73"/>
      <c r="F27" s="69">
        <v>25</v>
      </c>
      <c r="G27" s="72" t="s">
        <v>79</v>
      </c>
      <c r="H27" s="73"/>
    </row>
    <row r="28" spans="2:8" ht="14.5" customHeight="1">
      <c r="B28" s="69">
        <v>26</v>
      </c>
      <c r="C28" s="72" t="s">
        <v>56</v>
      </c>
      <c r="D28" s="73"/>
      <c r="F28" s="69">
        <v>26</v>
      </c>
      <c r="G28" s="72" t="s">
        <v>624</v>
      </c>
      <c r="H28" s="73"/>
    </row>
    <row r="29" spans="2:8" ht="14.5" customHeight="1">
      <c r="B29" s="69">
        <v>27</v>
      </c>
      <c r="C29" s="72" t="s">
        <v>57</v>
      </c>
      <c r="D29" s="73"/>
      <c r="F29" s="69">
        <v>27</v>
      </c>
      <c r="G29" s="72" t="s">
        <v>637</v>
      </c>
      <c r="H29" s="73"/>
    </row>
    <row r="30" spans="2:8" ht="14.5" customHeight="1">
      <c r="B30" s="69">
        <v>28</v>
      </c>
      <c r="C30" s="72"/>
      <c r="D30" s="73"/>
      <c r="F30" s="69">
        <v>28</v>
      </c>
      <c r="G30" s="72" t="s">
        <v>626</v>
      </c>
      <c r="H30" s="73"/>
    </row>
    <row r="31" spans="2:8" ht="14.5" customHeight="1">
      <c r="B31" s="69">
        <v>29</v>
      </c>
      <c r="C31" s="72"/>
      <c r="D31" s="73"/>
      <c r="F31" s="69">
        <v>29</v>
      </c>
      <c r="G31" s="72" t="s">
        <v>623</v>
      </c>
      <c r="H31" s="73"/>
    </row>
    <row r="32" spans="2:8" ht="14.5" customHeight="1">
      <c r="B32" s="69">
        <v>30</v>
      </c>
      <c r="C32" s="72"/>
      <c r="D32" s="73"/>
      <c r="F32" s="69">
        <v>30</v>
      </c>
      <c r="G32" s="72" t="s">
        <v>645</v>
      </c>
      <c r="H32" s="73"/>
    </row>
    <row r="33" spans="2:8" ht="14.5" customHeight="1">
      <c r="B33" s="69">
        <v>31</v>
      </c>
      <c r="C33" s="72"/>
      <c r="D33" s="73"/>
      <c r="F33" s="69">
        <v>31</v>
      </c>
      <c r="G33" s="72" t="s">
        <v>625</v>
      </c>
      <c r="H33" s="73"/>
    </row>
    <row r="34" spans="2:8" ht="14.5" customHeight="1">
      <c r="B34" s="69">
        <v>32</v>
      </c>
      <c r="C34" s="72"/>
      <c r="D34" s="73"/>
      <c r="F34" s="69">
        <v>32</v>
      </c>
      <c r="G34" s="72" t="s">
        <v>80</v>
      </c>
      <c r="H34" s="73"/>
    </row>
    <row r="35" spans="2:8" ht="14.5" customHeight="1">
      <c r="B35" s="69">
        <v>33</v>
      </c>
      <c r="C35" s="72"/>
      <c r="D35" s="73"/>
      <c r="F35" s="69">
        <v>33</v>
      </c>
      <c r="G35" s="72" t="s">
        <v>83</v>
      </c>
      <c r="H35" s="73"/>
    </row>
    <row r="36" spans="2:8" ht="14.5" customHeight="1">
      <c r="B36" s="69">
        <v>34</v>
      </c>
      <c r="C36" s="72"/>
      <c r="D36" s="73"/>
      <c r="F36" s="69">
        <v>34</v>
      </c>
      <c r="G36" s="72" t="s">
        <v>85</v>
      </c>
      <c r="H36" s="73"/>
    </row>
    <row r="37" spans="2:8" ht="14.5" customHeight="1">
      <c r="B37" s="69">
        <v>35</v>
      </c>
      <c r="C37" s="72"/>
      <c r="D37" s="73"/>
      <c r="F37" s="69">
        <v>35</v>
      </c>
      <c r="G37" s="72" t="s">
        <v>88</v>
      </c>
      <c r="H37" s="73"/>
    </row>
    <row r="38" spans="2:8" ht="14.5" customHeight="1">
      <c r="B38" s="69">
        <v>36</v>
      </c>
      <c r="C38" s="72"/>
      <c r="D38" s="73"/>
      <c r="F38" s="69">
        <v>36</v>
      </c>
      <c r="G38" s="72" t="s">
        <v>89</v>
      </c>
      <c r="H38" s="73"/>
    </row>
    <row r="39" spans="2:8" ht="14.5" customHeight="1">
      <c r="B39" s="69">
        <v>37</v>
      </c>
      <c r="C39" s="72"/>
      <c r="D39" s="73"/>
      <c r="F39" s="69">
        <v>37</v>
      </c>
      <c r="G39" s="72" t="s">
        <v>90</v>
      </c>
      <c r="H39" s="73"/>
    </row>
    <row r="40" spans="2:8" ht="14.5" customHeight="1">
      <c r="B40" s="69">
        <v>38</v>
      </c>
      <c r="C40" s="72"/>
      <c r="D40" s="73"/>
      <c r="F40" s="69">
        <v>38</v>
      </c>
      <c r="G40" s="72" t="s">
        <v>640</v>
      </c>
      <c r="H40" s="73"/>
    </row>
    <row r="41" spans="2:8" ht="14.5" customHeight="1">
      <c r="B41" s="69">
        <v>39</v>
      </c>
      <c r="C41" s="72"/>
      <c r="D41" s="73"/>
      <c r="F41" s="69">
        <v>39</v>
      </c>
      <c r="G41" s="72" t="s">
        <v>644</v>
      </c>
      <c r="H41" s="73"/>
    </row>
    <row r="42" spans="2:8" ht="14.5" customHeight="1">
      <c r="B42" s="69">
        <v>40</v>
      </c>
      <c r="C42" s="72"/>
      <c r="D42" s="73"/>
      <c r="F42" s="69">
        <v>40</v>
      </c>
      <c r="G42" s="72" t="s">
        <v>647</v>
      </c>
      <c r="H42" s="73"/>
    </row>
    <row r="43" spans="2:8" ht="14.5" customHeight="1">
      <c r="B43" s="69">
        <v>41</v>
      </c>
      <c r="C43" s="72"/>
      <c r="D43" s="73"/>
      <c r="F43" s="69">
        <v>41</v>
      </c>
      <c r="G43" s="72" t="s">
        <v>91</v>
      </c>
      <c r="H43" s="73"/>
    </row>
    <row r="44" spans="2:8" ht="14.5" customHeight="1">
      <c r="B44" s="69">
        <v>42</v>
      </c>
      <c r="C44" s="72"/>
      <c r="D44" s="73"/>
      <c r="F44" s="69">
        <v>42</v>
      </c>
      <c r="G44" s="72" t="s">
        <v>92</v>
      </c>
      <c r="H44" s="73"/>
    </row>
    <row r="45" spans="2:8" ht="14.5" customHeight="1">
      <c r="B45" s="69">
        <v>43</v>
      </c>
      <c r="C45" s="72"/>
      <c r="D45" s="73"/>
      <c r="F45" s="69">
        <v>43</v>
      </c>
      <c r="G45" s="72" t="s">
        <v>641</v>
      </c>
      <c r="H45" s="73"/>
    </row>
    <row r="46" spans="2:8" ht="14.5" customHeight="1">
      <c r="B46" s="69">
        <v>44</v>
      </c>
      <c r="C46" s="72"/>
      <c r="D46" s="73"/>
      <c r="F46" s="69">
        <v>44</v>
      </c>
      <c r="G46" s="72" t="s">
        <v>642</v>
      </c>
      <c r="H46" s="73"/>
    </row>
    <row r="47" spans="2:8" ht="14.5" customHeight="1">
      <c r="B47" s="69">
        <v>45</v>
      </c>
      <c r="C47" s="72"/>
      <c r="D47" s="73"/>
      <c r="F47" s="69">
        <v>45</v>
      </c>
      <c r="G47" s="72" t="s">
        <v>635</v>
      </c>
      <c r="H47" s="73"/>
    </row>
    <row r="48" spans="2:8" ht="14.5" customHeight="1">
      <c r="B48" s="69">
        <v>46</v>
      </c>
      <c r="C48" s="72"/>
      <c r="D48" s="73"/>
      <c r="F48" s="69">
        <v>46</v>
      </c>
      <c r="G48" s="72" t="s">
        <v>638</v>
      </c>
      <c r="H48" s="73"/>
    </row>
    <row r="49" spans="2:8" ht="14" thickBot="1"/>
    <row r="50" spans="2:8" ht="19" thickBot="1">
      <c r="B50" s="61"/>
      <c r="C50" s="62" t="s">
        <v>182</v>
      </c>
      <c r="D50" s="63"/>
      <c r="F50" s="61"/>
      <c r="G50" s="62" t="s">
        <v>557</v>
      </c>
      <c r="H50" s="63"/>
    </row>
    <row r="51" spans="2:8" ht="16" thickBot="1">
      <c r="B51" s="65" t="s">
        <v>555</v>
      </c>
      <c r="C51" s="66" t="s">
        <v>21</v>
      </c>
      <c r="D51" s="68" t="s">
        <v>194</v>
      </c>
      <c r="F51" s="65" t="s">
        <v>555</v>
      </c>
      <c r="G51" s="66" t="s">
        <v>21</v>
      </c>
      <c r="H51" s="68" t="s">
        <v>194</v>
      </c>
    </row>
    <row r="52" spans="2:8" ht="14.5" customHeight="1">
      <c r="B52" s="69">
        <v>1</v>
      </c>
      <c r="C52" s="70" t="s">
        <v>103</v>
      </c>
      <c r="D52" s="71">
        <v>2.9282407407407412E-3</v>
      </c>
      <c r="F52" s="69">
        <v>1</v>
      </c>
      <c r="G52" s="70" t="s">
        <v>141</v>
      </c>
      <c r="H52" s="71">
        <v>3.1249999999999997E-3</v>
      </c>
    </row>
    <row r="53" spans="2:8" ht="14.5" customHeight="1">
      <c r="B53" s="76">
        <v>2</v>
      </c>
      <c r="C53" s="72" t="s">
        <v>125</v>
      </c>
      <c r="D53" s="73">
        <v>2.9398148148148148E-3</v>
      </c>
      <c r="F53" s="76">
        <v>2</v>
      </c>
      <c r="G53" s="72" t="s">
        <v>138</v>
      </c>
      <c r="H53" s="73">
        <v>3.5532407407407405E-3</v>
      </c>
    </row>
    <row r="54" spans="2:8" ht="14.5" customHeight="1">
      <c r="B54" s="76">
        <v>3</v>
      </c>
      <c r="C54" s="72" t="s">
        <v>108</v>
      </c>
      <c r="D54" s="73">
        <v>2.9513888888888888E-3</v>
      </c>
      <c r="F54" s="76">
        <v>3</v>
      </c>
      <c r="G54" s="72" t="s">
        <v>159</v>
      </c>
      <c r="H54" s="73">
        <v>3.5648148148148154E-3</v>
      </c>
    </row>
    <row r="55" spans="2:8" ht="14.5" customHeight="1">
      <c r="B55" s="76">
        <v>4</v>
      </c>
      <c r="C55" s="72" t="s">
        <v>115</v>
      </c>
      <c r="D55" s="73">
        <v>2.9629629629629628E-3</v>
      </c>
      <c r="F55" s="76">
        <v>4</v>
      </c>
      <c r="G55" s="72" t="s">
        <v>180</v>
      </c>
      <c r="H55" s="73">
        <v>3.5763888888888894E-3</v>
      </c>
    </row>
    <row r="56" spans="2:8" ht="14.5" customHeight="1">
      <c r="B56" s="76">
        <v>5</v>
      </c>
      <c r="C56" s="72" t="s">
        <v>107</v>
      </c>
      <c r="D56" s="73">
        <v>3.2407407407407406E-3</v>
      </c>
      <c r="F56" s="76">
        <v>5</v>
      </c>
      <c r="G56" s="72" t="s">
        <v>604</v>
      </c>
      <c r="H56" s="73">
        <v>3.5879629629629629E-3</v>
      </c>
    </row>
    <row r="57" spans="2:8" ht="14.5" customHeight="1">
      <c r="B57" s="76">
        <v>6</v>
      </c>
      <c r="C57" s="72" t="s">
        <v>48</v>
      </c>
      <c r="D57" s="73">
        <v>3.2986111111111111E-3</v>
      </c>
      <c r="F57" s="76">
        <v>6</v>
      </c>
      <c r="G57" s="72" t="s">
        <v>175</v>
      </c>
      <c r="H57" s="73">
        <v>3.5995370370370369E-3</v>
      </c>
    </row>
    <row r="58" spans="2:8" ht="14.5" customHeight="1">
      <c r="B58" s="76">
        <v>7</v>
      </c>
      <c r="C58" s="72" t="s">
        <v>111</v>
      </c>
      <c r="D58" s="73">
        <v>3.5416666666666665E-3</v>
      </c>
      <c r="F58" s="76">
        <v>7</v>
      </c>
      <c r="G58" s="72" t="s">
        <v>177</v>
      </c>
      <c r="H58" s="73">
        <v>3.7500000000000003E-3</v>
      </c>
    </row>
    <row r="59" spans="2:8" ht="14.5" customHeight="1">
      <c r="B59" s="76">
        <v>8</v>
      </c>
      <c r="C59" s="72" t="s">
        <v>605</v>
      </c>
      <c r="D59" s="73">
        <v>4.0740740740740746E-3</v>
      </c>
      <c r="F59" s="76">
        <v>8</v>
      </c>
      <c r="G59" s="72" t="s">
        <v>140</v>
      </c>
      <c r="H59" s="73">
        <v>3.7847222222222223E-3</v>
      </c>
    </row>
    <row r="60" spans="2:8" ht="14.5" customHeight="1">
      <c r="B60" s="76">
        <v>9</v>
      </c>
      <c r="C60" s="72" t="s">
        <v>116</v>
      </c>
      <c r="D60" s="73">
        <v>4.0856481481481481E-3</v>
      </c>
      <c r="F60" s="76">
        <v>9</v>
      </c>
      <c r="G60" s="72" t="s">
        <v>147</v>
      </c>
      <c r="H60" s="73">
        <v>3.8888888888888883E-3</v>
      </c>
    </row>
    <row r="61" spans="2:8" ht="14.5" customHeight="1">
      <c r="B61" s="69">
        <v>10</v>
      </c>
      <c r="C61" s="70" t="s">
        <v>600</v>
      </c>
      <c r="D61" s="71">
        <v>4.0972222222222226E-3</v>
      </c>
      <c r="F61" s="69">
        <v>10</v>
      </c>
      <c r="G61" s="70" t="s">
        <v>167</v>
      </c>
      <c r="H61" s="71">
        <v>3.9930555555555561E-3</v>
      </c>
    </row>
    <row r="62" spans="2:8" ht="14.5" customHeight="1">
      <c r="B62" s="76">
        <v>11</v>
      </c>
      <c r="C62" s="72" t="s">
        <v>102</v>
      </c>
      <c r="D62" s="73">
        <v>4.8842592592592592E-3</v>
      </c>
      <c r="F62" s="76">
        <v>11</v>
      </c>
      <c r="G62" s="72" t="s">
        <v>82</v>
      </c>
      <c r="H62" s="73">
        <v>4.0046296296296297E-3</v>
      </c>
    </row>
    <row r="63" spans="2:8" ht="14.5" customHeight="1">
      <c r="B63" s="76">
        <v>12</v>
      </c>
      <c r="C63" s="72" t="s">
        <v>594</v>
      </c>
      <c r="D63" s="73">
        <v>5.162037037037037E-3</v>
      </c>
      <c r="F63" s="76">
        <v>12</v>
      </c>
      <c r="G63" s="72" t="s">
        <v>179</v>
      </c>
      <c r="H63" s="73">
        <v>4.0046296296296297E-3</v>
      </c>
    </row>
    <row r="64" spans="2:8" ht="14.5" customHeight="1">
      <c r="B64" s="76">
        <v>13</v>
      </c>
      <c r="C64" s="72" t="s">
        <v>601</v>
      </c>
      <c r="D64" s="73">
        <v>5.1967592592592595E-3</v>
      </c>
      <c r="F64" s="76">
        <v>13</v>
      </c>
      <c r="G64" s="72" t="s">
        <v>171</v>
      </c>
      <c r="H64" s="73">
        <v>4.0277777777777777E-3</v>
      </c>
    </row>
    <row r="65" spans="2:8" ht="14.5" customHeight="1">
      <c r="B65" s="76">
        <v>14</v>
      </c>
      <c r="C65" s="72" t="s">
        <v>40</v>
      </c>
      <c r="D65" s="73">
        <v>5.2546296296296299E-3</v>
      </c>
      <c r="F65" s="76">
        <v>14</v>
      </c>
      <c r="G65" s="72" t="s">
        <v>176</v>
      </c>
      <c r="H65" s="73">
        <v>4.0509259259259257E-3</v>
      </c>
    </row>
    <row r="66" spans="2:8" ht="14.5" customHeight="1">
      <c r="B66" s="76">
        <v>15</v>
      </c>
      <c r="C66" s="72"/>
      <c r="D66" s="73"/>
      <c r="F66" s="76">
        <v>15</v>
      </c>
      <c r="G66" s="72" t="s">
        <v>150</v>
      </c>
      <c r="H66" s="73">
        <v>4.0624999999999993E-3</v>
      </c>
    </row>
    <row r="67" spans="2:8" ht="14.5" customHeight="1">
      <c r="B67" s="76">
        <v>16</v>
      </c>
      <c r="C67" s="72"/>
      <c r="D67" s="73"/>
      <c r="F67" s="76">
        <v>16</v>
      </c>
      <c r="G67" s="72" t="s">
        <v>173</v>
      </c>
      <c r="H67" s="73">
        <v>4.108796296296297E-3</v>
      </c>
    </row>
    <row r="68" spans="2:8" ht="14.5" customHeight="1">
      <c r="B68" s="76">
        <v>17</v>
      </c>
      <c r="C68" s="72"/>
      <c r="D68" s="73"/>
      <c r="F68" s="76">
        <v>17</v>
      </c>
      <c r="G68" s="72" t="s">
        <v>151</v>
      </c>
      <c r="H68" s="73">
        <v>4.1203703703703706E-3</v>
      </c>
    </row>
    <row r="69" spans="2:8" ht="14.5" customHeight="1">
      <c r="B69" s="76">
        <v>18</v>
      </c>
      <c r="C69" s="72"/>
      <c r="D69" s="73"/>
      <c r="F69" s="76">
        <v>18</v>
      </c>
      <c r="G69" s="72" t="s">
        <v>586</v>
      </c>
      <c r="H69" s="73">
        <v>4.1319444444444442E-3</v>
      </c>
    </row>
    <row r="70" spans="2:8" ht="14.5" customHeight="1">
      <c r="B70" s="69">
        <v>19</v>
      </c>
      <c r="C70" s="70"/>
      <c r="D70" s="71"/>
      <c r="F70" s="69">
        <v>19</v>
      </c>
      <c r="G70" s="72" t="s">
        <v>156</v>
      </c>
      <c r="H70" s="73">
        <v>4.1435185185185186E-3</v>
      </c>
    </row>
    <row r="71" spans="2:8" ht="14.5" customHeight="1">
      <c r="B71" s="76">
        <v>20</v>
      </c>
      <c r="C71" s="72"/>
      <c r="D71" s="73"/>
      <c r="F71" s="76">
        <v>20</v>
      </c>
      <c r="G71" s="70" t="s">
        <v>155</v>
      </c>
      <c r="H71" s="71">
        <v>4.155092592592593E-3</v>
      </c>
    </row>
    <row r="72" spans="2:8" ht="14.5" customHeight="1">
      <c r="B72" s="76">
        <v>21</v>
      </c>
      <c r="C72" s="72"/>
      <c r="D72" s="73"/>
      <c r="F72" s="76">
        <v>21</v>
      </c>
      <c r="G72" s="72" t="s">
        <v>520</v>
      </c>
      <c r="H72" s="73">
        <v>4.5486111111111109E-3</v>
      </c>
    </row>
    <row r="73" spans="2:8" ht="14.5" customHeight="1">
      <c r="B73" s="76">
        <v>22</v>
      </c>
      <c r="C73" s="72"/>
      <c r="D73" s="73"/>
      <c r="F73" s="76">
        <v>22</v>
      </c>
      <c r="G73" s="72" t="s">
        <v>602</v>
      </c>
      <c r="H73" s="73">
        <v>4.8958333333333328E-3</v>
      </c>
    </row>
    <row r="74" spans="2:8" ht="14.5" customHeight="1">
      <c r="B74" s="76">
        <v>23</v>
      </c>
      <c r="C74" s="72"/>
      <c r="D74" s="73"/>
      <c r="F74" s="76">
        <v>23</v>
      </c>
      <c r="G74" s="72" t="s">
        <v>166</v>
      </c>
      <c r="H74" s="73">
        <v>4.9537037037037041E-3</v>
      </c>
    </row>
    <row r="75" spans="2:8" ht="14.5" customHeight="1">
      <c r="B75" s="76">
        <v>24</v>
      </c>
      <c r="C75" s="72"/>
      <c r="D75" s="73"/>
      <c r="F75" s="76">
        <v>24</v>
      </c>
      <c r="G75" s="72" t="s">
        <v>595</v>
      </c>
      <c r="H75" s="73">
        <v>5.1504629629629635E-3</v>
      </c>
    </row>
    <row r="76" spans="2:8" ht="14.5" customHeight="1">
      <c r="B76" s="96"/>
      <c r="C76" s="97"/>
      <c r="D76" s="98"/>
      <c r="F76" s="76">
        <v>25</v>
      </c>
      <c r="G76" s="72" t="s">
        <v>633</v>
      </c>
      <c r="H76" s="77" t="s">
        <v>651</v>
      </c>
    </row>
    <row r="77" spans="2:8" ht="9.5" customHeight="1" thickBot="1"/>
    <row r="78" spans="2:8" ht="19" thickBot="1">
      <c r="B78" s="61"/>
      <c r="C78" s="62" t="s">
        <v>566</v>
      </c>
      <c r="D78" s="63"/>
      <c r="F78" s="61"/>
      <c r="G78" s="62" t="s">
        <v>565</v>
      </c>
      <c r="H78" s="63"/>
    </row>
    <row r="79" spans="2:8" ht="16" thickBot="1">
      <c r="B79" s="65" t="s">
        <v>555</v>
      </c>
      <c r="C79" s="66" t="s">
        <v>21</v>
      </c>
      <c r="D79" s="68" t="s">
        <v>194</v>
      </c>
      <c r="F79" s="65" t="s">
        <v>555</v>
      </c>
      <c r="G79" s="66" t="s">
        <v>21</v>
      </c>
      <c r="H79" s="68" t="s">
        <v>194</v>
      </c>
    </row>
    <row r="80" spans="2:8" ht="14.5" customHeight="1">
      <c r="B80" s="69">
        <v>1</v>
      </c>
      <c r="C80" s="70" t="s">
        <v>203</v>
      </c>
      <c r="D80" s="71">
        <v>4.5138888888888893E-3</v>
      </c>
      <c r="F80" s="69">
        <v>1</v>
      </c>
      <c r="G80" s="70" t="s">
        <v>202</v>
      </c>
      <c r="H80" s="71">
        <v>4.8032407407407407E-3</v>
      </c>
    </row>
    <row r="81" spans="2:8" ht="14.5" customHeight="1">
      <c r="B81" s="76">
        <v>2</v>
      </c>
      <c r="C81" s="72" t="s">
        <v>248</v>
      </c>
      <c r="D81" s="73">
        <v>4.7916666666666672E-3</v>
      </c>
      <c r="F81" s="76">
        <v>2</v>
      </c>
      <c r="G81" s="72" t="s">
        <v>206</v>
      </c>
      <c r="H81" s="73">
        <v>5.138888888888889E-3</v>
      </c>
    </row>
    <row r="82" spans="2:8" ht="14.5" customHeight="1">
      <c r="B82" s="76">
        <v>3</v>
      </c>
      <c r="C82" s="72" t="s">
        <v>209</v>
      </c>
      <c r="D82" s="73">
        <v>5.5439814814814822E-3</v>
      </c>
      <c r="F82" s="76">
        <v>3</v>
      </c>
      <c r="G82" s="72" t="s">
        <v>305</v>
      </c>
      <c r="H82" s="73">
        <v>5.3009259259259251E-3</v>
      </c>
    </row>
    <row r="83" spans="2:8" ht="14.5" customHeight="1">
      <c r="B83" s="76">
        <v>4</v>
      </c>
      <c r="C83" s="72" t="s">
        <v>212</v>
      </c>
      <c r="D83" s="73">
        <v>8.1249999999999985E-3</v>
      </c>
      <c r="F83" s="76">
        <v>4</v>
      </c>
      <c r="G83" s="72" t="s">
        <v>199</v>
      </c>
      <c r="H83" s="73">
        <v>6.076388888888889E-3</v>
      </c>
    </row>
    <row r="84" spans="2:8" ht="14.5" customHeight="1">
      <c r="B84" s="76">
        <v>5</v>
      </c>
      <c r="C84" s="72" t="s">
        <v>211</v>
      </c>
      <c r="D84" s="73">
        <v>8.6574074074074071E-3</v>
      </c>
      <c r="F84" s="76">
        <v>5</v>
      </c>
      <c r="G84" s="72" t="s">
        <v>277</v>
      </c>
      <c r="H84" s="73">
        <v>6.0995370370370361E-3</v>
      </c>
    </row>
    <row r="85" spans="2:8" ht="14.5" customHeight="1">
      <c r="B85" s="76">
        <v>6</v>
      </c>
      <c r="C85" s="72" t="s">
        <v>201</v>
      </c>
      <c r="D85" s="73">
        <v>2.0625000000000001E-2</v>
      </c>
      <c r="E85" s="64" t="s">
        <v>654</v>
      </c>
      <c r="F85" s="76">
        <v>6</v>
      </c>
      <c r="G85" s="72" t="s">
        <v>593</v>
      </c>
      <c r="H85" s="73">
        <v>6.1805555555555563E-3</v>
      </c>
    </row>
    <row r="86" spans="2:8" ht="14.5" customHeight="1">
      <c r="B86" s="76">
        <v>7</v>
      </c>
      <c r="C86" s="72"/>
      <c r="D86" s="73"/>
      <c r="F86" s="76">
        <v>7</v>
      </c>
      <c r="G86" s="72" t="s">
        <v>596</v>
      </c>
      <c r="H86" s="73">
        <v>6.4236111111111117E-3</v>
      </c>
    </row>
    <row r="87" spans="2:8" ht="14.5" customHeight="1">
      <c r="B87" s="76">
        <v>8</v>
      </c>
      <c r="C87" s="72"/>
      <c r="D87" s="73"/>
      <c r="F87" s="76">
        <v>8</v>
      </c>
      <c r="G87" s="72" t="s">
        <v>290</v>
      </c>
      <c r="H87" s="73">
        <v>6.4814814814814813E-3</v>
      </c>
    </row>
    <row r="88" spans="2:8" ht="14.5" customHeight="1">
      <c r="B88" s="76">
        <v>9</v>
      </c>
      <c r="C88" s="72"/>
      <c r="D88" s="73"/>
      <c r="F88" s="76">
        <v>9</v>
      </c>
      <c r="G88" s="72" t="s">
        <v>168</v>
      </c>
      <c r="H88" s="73">
        <v>6.4930555555555549E-3</v>
      </c>
    </row>
    <row r="89" spans="2:8" ht="14.5" customHeight="1">
      <c r="B89" s="69">
        <v>10</v>
      </c>
      <c r="C89" s="70"/>
      <c r="D89" s="71"/>
      <c r="F89" s="69">
        <v>10</v>
      </c>
      <c r="G89" s="70" t="s">
        <v>210</v>
      </c>
      <c r="H89" s="71">
        <v>6.5046296296296302E-3</v>
      </c>
    </row>
    <row r="90" spans="2:8" ht="14.5" customHeight="1">
      <c r="B90" s="76">
        <v>11</v>
      </c>
      <c r="C90" s="72"/>
      <c r="D90" s="73"/>
      <c r="F90" s="76">
        <v>11</v>
      </c>
      <c r="G90" s="72" t="s">
        <v>592</v>
      </c>
      <c r="H90" s="73">
        <v>7.5231481481481477E-3</v>
      </c>
    </row>
    <row r="91" spans="2:8" ht="14.5" customHeight="1">
      <c r="B91" s="76">
        <v>12</v>
      </c>
      <c r="C91" s="72"/>
      <c r="D91" s="73"/>
      <c r="F91" s="76">
        <v>12</v>
      </c>
      <c r="G91" s="72" t="s">
        <v>208</v>
      </c>
      <c r="H91" s="73">
        <v>7.5578703703703702E-3</v>
      </c>
    </row>
    <row r="92" spans="2:8" ht="9.5" customHeight="1" thickBot="1"/>
    <row r="93" spans="2:8" ht="19" thickBot="1">
      <c r="B93" s="61"/>
      <c r="C93" s="62" t="s">
        <v>322</v>
      </c>
      <c r="D93" s="63"/>
      <c r="F93" s="61"/>
      <c r="G93" s="62" t="s">
        <v>323</v>
      </c>
      <c r="H93" s="63"/>
    </row>
    <row r="94" spans="2:8" ht="16" thickBot="1">
      <c r="B94" s="65" t="s">
        <v>555</v>
      </c>
      <c r="C94" s="66" t="s">
        <v>21</v>
      </c>
      <c r="D94" s="68" t="s">
        <v>194</v>
      </c>
      <c r="F94" s="65" t="s">
        <v>555</v>
      </c>
      <c r="G94" s="66" t="s">
        <v>21</v>
      </c>
      <c r="H94" s="68" t="s">
        <v>194</v>
      </c>
    </row>
    <row r="95" spans="2:8" ht="14.5" customHeight="1">
      <c r="B95" s="69">
        <v>1</v>
      </c>
      <c r="C95" s="70" t="s">
        <v>315</v>
      </c>
      <c r="D95" s="71">
        <v>7.3842592592592597E-3</v>
      </c>
      <c r="F95" s="69">
        <v>1</v>
      </c>
      <c r="G95" s="70" t="s">
        <v>337</v>
      </c>
      <c r="H95" s="71">
        <v>8.0092592592592594E-3</v>
      </c>
    </row>
    <row r="96" spans="2:8" ht="14.5" customHeight="1">
      <c r="B96" s="76">
        <v>2</v>
      </c>
      <c r="C96" s="72" t="s">
        <v>589</v>
      </c>
      <c r="D96" s="73">
        <v>8.2060185185185187E-3</v>
      </c>
      <c r="F96" s="76">
        <v>2</v>
      </c>
      <c r="G96" s="72" t="s">
        <v>221</v>
      </c>
      <c r="H96" s="73">
        <v>1.0115740740740741E-2</v>
      </c>
    </row>
    <row r="97" spans="2:8" ht="14.5" customHeight="1">
      <c r="B97" s="76">
        <v>3</v>
      </c>
      <c r="C97" s="72" t="s">
        <v>218</v>
      </c>
      <c r="D97" s="73">
        <v>9.2824074074074076E-3</v>
      </c>
      <c r="F97" s="76">
        <v>3</v>
      </c>
      <c r="G97" s="72"/>
      <c r="H97" s="73"/>
    </row>
    <row r="98" spans="2:8" ht="14.5" customHeight="1">
      <c r="B98" s="76">
        <v>4</v>
      </c>
      <c r="C98" s="72" t="s">
        <v>216</v>
      </c>
      <c r="D98" s="73">
        <v>1.3541666666666667E-2</v>
      </c>
      <c r="F98" s="76">
        <v>4</v>
      </c>
      <c r="G98" s="72"/>
      <c r="H98" s="73"/>
    </row>
    <row r="99" spans="2:8" ht="14" thickBot="1"/>
    <row r="100" spans="2:8" ht="19" thickBot="1">
      <c r="B100" s="61"/>
      <c r="C100" s="62" t="s">
        <v>357</v>
      </c>
      <c r="D100" s="63"/>
      <c r="F100" s="61"/>
      <c r="G100" s="62" t="s">
        <v>376</v>
      </c>
      <c r="H100" s="63"/>
    </row>
    <row r="101" spans="2:8" ht="16" thickBot="1">
      <c r="B101" s="65" t="s">
        <v>555</v>
      </c>
      <c r="C101" s="66" t="s">
        <v>21</v>
      </c>
      <c r="D101" s="68" t="s">
        <v>194</v>
      </c>
      <c r="F101" s="65" t="s">
        <v>555</v>
      </c>
      <c r="G101" s="66" t="s">
        <v>21</v>
      </c>
      <c r="H101" s="68" t="s">
        <v>194</v>
      </c>
    </row>
    <row r="102" spans="2:8" ht="14.5" customHeight="1">
      <c r="B102" s="69">
        <v>1</v>
      </c>
      <c r="C102" s="70" t="s">
        <v>587</v>
      </c>
      <c r="D102" s="71">
        <v>7.3726851851851861E-3</v>
      </c>
      <c r="F102" s="69">
        <v>1</v>
      </c>
      <c r="G102" s="70"/>
      <c r="H102" s="71"/>
    </row>
    <row r="103" spans="2:8" ht="14" thickBot="1"/>
    <row r="104" spans="2:8" ht="19" thickBot="1">
      <c r="B104" s="61"/>
      <c r="C104" s="62" t="s">
        <v>393</v>
      </c>
      <c r="D104" s="63"/>
      <c r="F104" s="61"/>
      <c r="G104" s="62" t="s">
        <v>394</v>
      </c>
      <c r="H104" s="63"/>
    </row>
    <row r="105" spans="2:8" ht="16" thickBot="1">
      <c r="B105" s="65" t="s">
        <v>555</v>
      </c>
      <c r="C105" s="66" t="s">
        <v>21</v>
      </c>
      <c r="D105" s="68" t="s">
        <v>194</v>
      </c>
      <c r="F105" s="65" t="s">
        <v>555</v>
      </c>
      <c r="G105" s="66" t="s">
        <v>21</v>
      </c>
      <c r="H105" s="68" t="s">
        <v>194</v>
      </c>
    </row>
    <row r="106" spans="2:8" ht="14.5" customHeight="1">
      <c r="B106" s="69">
        <v>1</v>
      </c>
      <c r="C106" s="70" t="s">
        <v>588</v>
      </c>
      <c r="D106" s="71">
        <v>1.5000000000000001E-2</v>
      </c>
      <c r="F106" s="69">
        <v>1</v>
      </c>
      <c r="G106" s="70"/>
      <c r="H106" s="71"/>
    </row>
    <row r="107" spans="2:8" ht="14.5" customHeight="1">
      <c r="B107" s="76">
        <v>2</v>
      </c>
      <c r="C107" s="72" t="s">
        <v>381</v>
      </c>
      <c r="D107" s="73">
        <v>1.744212962962963E-2</v>
      </c>
      <c r="F107" s="76">
        <v>2</v>
      </c>
      <c r="G107" s="72"/>
      <c r="H107" s="73"/>
    </row>
    <row r="108" spans="2:8" ht="14.5" customHeight="1">
      <c r="B108" s="76">
        <v>3</v>
      </c>
      <c r="C108" s="72" t="s">
        <v>379</v>
      </c>
      <c r="D108" s="73">
        <v>1.8275462962962962E-2</v>
      </c>
      <c r="F108" s="76">
        <v>3</v>
      </c>
      <c r="G108" s="72"/>
      <c r="H108" s="73"/>
    </row>
    <row r="109" spans="2:8" ht="14.5" customHeight="1">
      <c r="B109" s="76">
        <v>4</v>
      </c>
      <c r="C109" s="72" t="s">
        <v>223</v>
      </c>
      <c r="D109" s="78" t="s">
        <v>655</v>
      </c>
      <c r="F109" s="76">
        <v>4</v>
      </c>
      <c r="G109" s="72"/>
      <c r="H109" s="73"/>
    </row>
    <row r="110" spans="2:8" ht="14" thickBot="1"/>
    <row r="111" spans="2:8" ht="19" thickBot="1">
      <c r="B111" s="61"/>
      <c r="C111" s="62" t="s">
        <v>567</v>
      </c>
      <c r="D111" s="63"/>
      <c r="F111" s="61"/>
      <c r="G111" s="62" t="s">
        <v>568</v>
      </c>
      <c r="H111" s="63"/>
    </row>
    <row r="112" spans="2:8" ht="16" thickBot="1">
      <c r="B112" s="65" t="s">
        <v>555</v>
      </c>
      <c r="C112" s="66" t="s">
        <v>21</v>
      </c>
      <c r="D112" s="68" t="s">
        <v>194</v>
      </c>
      <c r="F112" s="65" t="s">
        <v>555</v>
      </c>
      <c r="G112" s="66" t="s">
        <v>21</v>
      </c>
      <c r="H112" s="68" t="s">
        <v>194</v>
      </c>
    </row>
    <row r="113" spans="2:9" ht="14.5" customHeight="1">
      <c r="B113" s="69">
        <v>1</v>
      </c>
      <c r="C113" s="70" t="s">
        <v>460</v>
      </c>
      <c r="D113" s="71">
        <v>1.4016203703703704E-2</v>
      </c>
      <c r="F113" s="69">
        <v>1</v>
      </c>
      <c r="G113" s="70" t="s">
        <v>229</v>
      </c>
      <c r="H113" s="71">
        <v>1.7430555555555557E-2</v>
      </c>
    </row>
    <row r="114" spans="2:9" ht="14.5" customHeight="1">
      <c r="B114" s="76">
        <v>2</v>
      </c>
      <c r="C114" s="72" t="s">
        <v>456</v>
      </c>
      <c r="D114" s="73">
        <v>1.5300925925925926E-2</v>
      </c>
      <c r="F114" s="76">
        <v>2</v>
      </c>
      <c r="G114" s="72" t="s">
        <v>503</v>
      </c>
      <c r="H114" s="73">
        <v>2.074074074074074E-2</v>
      </c>
    </row>
    <row r="115" spans="2:9" ht="14.5" customHeight="1">
      <c r="B115" s="76">
        <v>3</v>
      </c>
      <c r="C115" s="72" t="s">
        <v>231</v>
      </c>
      <c r="D115" s="73">
        <v>1.5347222222222222E-2</v>
      </c>
      <c r="F115" s="76">
        <v>3</v>
      </c>
      <c r="G115" s="72" t="s">
        <v>650</v>
      </c>
      <c r="H115" s="73">
        <v>2.1180555555555553E-2</v>
      </c>
    </row>
    <row r="116" spans="2:9" ht="14.5" customHeight="1">
      <c r="B116" s="76">
        <v>4</v>
      </c>
      <c r="C116" s="72" t="s">
        <v>481</v>
      </c>
      <c r="D116" s="73">
        <v>1.5439814814814816E-2</v>
      </c>
      <c r="F116" s="76">
        <v>4</v>
      </c>
      <c r="G116" s="72" t="s">
        <v>527</v>
      </c>
      <c r="H116" s="73">
        <v>2.2627314814814819E-2</v>
      </c>
    </row>
    <row r="117" spans="2:9" ht="14.5" customHeight="1">
      <c r="B117" s="76">
        <v>5</v>
      </c>
      <c r="C117" s="72" t="s">
        <v>422</v>
      </c>
      <c r="D117" s="73">
        <v>1.556712962962963E-2</v>
      </c>
      <c r="F117" s="76">
        <v>5</v>
      </c>
      <c r="G117" s="72" t="s">
        <v>238</v>
      </c>
      <c r="H117" s="73">
        <v>2.4247685185185181E-2</v>
      </c>
    </row>
    <row r="118" spans="2:9" ht="14.5" customHeight="1">
      <c r="B118" s="76">
        <v>6</v>
      </c>
      <c r="C118" s="72" t="s">
        <v>607</v>
      </c>
      <c r="D118" s="73">
        <v>1.5729166666666666E-2</v>
      </c>
      <c r="F118" s="76">
        <v>6</v>
      </c>
      <c r="G118" s="72" t="s">
        <v>606</v>
      </c>
      <c r="H118" s="73">
        <v>1.2534722222222223E-2</v>
      </c>
      <c r="I118" s="64" t="s">
        <v>653</v>
      </c>
    </row>
    <row r="119" spans="2:9" ht="14.5" customHeight="1">
      <c r="B119" s="76">
        <v>7</v>
      </c>
      <c r="C119" s="72" t="s">
        <v>438</v>
      </c>
      <c r="D119" s="73">
        <v>1.6145833333333335E-2</v>
      </c>
      <c r="F119" s="76">
        <v>7</v>
      </c>
      <c r="G119" s="72"/>
      <c r="H119" s="73"/>
    </row>
    <row r="120" spans="2:9" ht="14.5" customHeight="1">
      <c r="B120" s="76">
        <v>8</v>
      </c>
      <c r="C120" s="72" t="s">
        <v>488</v>
      </c>
      <c r="D120" s="73">
        <v>1.6249999999999997E-2</v>
      </c>
      <c r="F120" s="76">
        <v>8</v>
      </c>
      <c r="G120" s="72"/>
      <c r="H120" s="73"/>
    </row>
    <row r="121" spans="2:9" ht="14.5" customHeight="1">
      <c r="B121" s="76">
        <v>9</v>
      </c>
      <c r="C121" s="72" t="s">
        <v>404</v>
      </c>
      <c r="D121" s="73">
        <v>1.6261574074074074E-2</v>
      </c>
      <c r="F121" s="76">
        <v>9</v>
      </c>
      <c r="G121" s="72"/>
      <c r="H121" s="73"/>
    </row>
    <row r="122" spans="2:9" ht="14.5" customHeight="1">
      <c r="B122" s="69">
        <v>10</v>
      </c>
      <c r="C122" s="70" t="s">
        <v>591</v>
      </c>
      <c r="D122" s="71">
        <v>1.6273148148148148E-2</v>
      </c>
      <c r="F122" s="69">
        <v>10</v>
      </c>
      <c r="G122" s="70"/>
      <c r="H122" s="71"/>
    </row>
    <row r="123" spans="2:9" ht="14.5" customHeight="1">
      <c r="B123" s="76">
        <v>11</v>
      </c>
      <c r="C123" s="72" t="s">
        <v>228</v>
      </c>
      <c r="D123" s="73">
        <v>1.6736111111111111E-2</v>
      </c>
      <c r="F123" s="76">
        <v>11</v>
      </c>
      <c r="G123" s="72"/>
      <c r="H123" s="73"/>
    </row>
    <row r="124" spans="2:9" ht="14.5" customHeight="1">
      <c r="B124" s="76">
        <v>12</v>
      </c>
      <c r="C124" s="72" t="s">
        <v>598</v>
      </c>
      <c r="D124" s="73">
        <v>1.744212962962963E-2</v>
      </c>
      <c r="F124" s="76">
        <v>12</v>
      </c>
      <c r="G124" s="72"/>
      <c r="H124" s="73"/>
    </row>
    <row r="125" spans="2:9" ht="14.5" customHeight="1">
      <c r="B125" s="76">
        <v>13</v>
      </c>
      <c r="C125" s="72" t="s">
        <v>597</v>
      </c>
      <c r="D125" s="73">
        <v>1.7615740740740741E-2</v>
      </c>
      <c r="F125" s="76">
        <v>13</v>
      </c>
      <c r="G125" s="72"/>
      <c r="H125" s="73"/>
    </row>
    <row r="126" spans="2:9" ht="14.5" customHeight="1">
      <c r="B126" s="76">
        <v>14</v>
      </c>
      <c r="C126" s="72" t="s">
        <v>233</v>
      </c>
      <c r="D126" s="73">
        <v>1.8287037037037036E-2</v>
      </c>
      <c r="F126" s="76">
        <v>14</v>
      </c>
      <c r="G126" s="72"/>
      <c r="H126" s="73"/>
    </row>
    <row r="127" spans="2:9" ht="14.5" customHeight="1">
      <c r="B127" s="76">
        <v>15</v>
      </c>
      <c r="C127" s="72" t="s">
        <v>590</v>
      </c>
      <c r="D127" s="73">
        <v>1.8634259259259257E-2</v>
      </c>
      <c r="F127" s="76">
        <v>15</v>
      </c>
      <c r="G127" s="72"/>
      <c r="H127" s="73"/>
    </row>
    <row r="128" spans="2:9" ht="14.5" customHeight="1">
      <c r="B128" s="76">
        <v>16</v>
      </c>
      <c r="C128" s="72" t="s">
        <v>235</v>
      </c>
      <c r="D128" s="73">
        <v>1.8831018518518518E-2</v>
      </c>
      <c r="F128" s="76">
        <v>16</v>
      </c>
      <c r="G128" s="72"/>
      <c r="H128" s="73"/>
    </row>
    <row r="129" spans="2:8" ht="14.5" customHeight="1">
      <c r="B129" s="76">
        <v>17</v>
      </c>
      <c r="C129" s="72" t="s">
        <v>603</v>
      </c>
      <c r="D129" s="73">
        <v>2.1759259259259259E-2</v>
      </c>
      <c r="F129" s="76">
        <v>17</v>
      </c>
      <c r="G129" s="72"/>
      <c r="H129" s="73"/>
    </row>
    <row r="130" spans="2:8" ht="14" thickBot="1"/>
    <row r="131" spans="2:8" ht="19" thickBot="1">
      <c r="B131" s="61"/>
      <c r="C131" s="62" t="s">
        <v>569</v>
      </c>
      <c r="D131" s="63"/>
      <c r="F131" s="61"/>
      <c r="G131" s="62" t="s">
        <v>570</v>
      </c>
      <c r="H131" s="63"/>
    </row>
    <row r="132" spans="2:8" ht="16" thickBot="1">
      <c r="B132" s="65" t="s">
        <v>555</v>
      </c>
      <c r="C132" s="66" t="s">
        <v>21</v>
      </c>
      <c r="D132" s="68" t="s">
        <v>194</v>
      </c>
      <c r="F132" s="65" t="s">
        <v>555</v>
      </c>
      <c r="G132" s="66" t="s">
        <v>21</v>
      </c>
      <c r="H132" s="68" t="s">
        <v>194</v>
      </c>
    </row>
    <row r="133" spans="2:8" ht="14.5" customHeight="1">
      <c r="B133" s="69">
        <v>1</v>
      </c>
      <c r="C133" s="70" t="s">
        <v>424</v>
      </c>
      <c r="D133" s="71">
        <v>2.164351851851852E-2</v>
      </c>
      <c r="F133" s="69">
        <v>1</v>
      </c>
      <c r="G133" s="70"/>
      <c r="H133" s="71"/>
    </row>
    <row r="134" spans="2:8" ht="14.5" customHeight="1">
      <c r="B134" s="76">
        <v>2</v>
      </c>
      <c r="C134" s="72" t="s">
        <v>415</v>
      </c>
      <c r="D134" s="73">
        <v>2.7569444444444448E-2</v>
      </c>
      <c r="F134" s="76">
        <v>2</v>
      </c>
      <c r="G134" s="72"/>
      <c r="H134" s="73"/>
    </row>
    <row r="135" spans="2:8" ht="14.5" customHeight="1">
      <c r="B135" s="76">
        <v>3</v>
      </c>
      <c r="C135" s="72" t="s">
        <v>428</v>
      </c>
      <c r="D135" s="73">
        <v>2.8761574074074075E-2</v>
      </c>
      <c r="F135" s="76">
        <v>3</v>
      </c>
      <c r="G135" s="72"/>
      <c r="H135" s="73"/>
    </row>
    <row r="136" spans="2:8" ht="14.5" customHeight="1">
      <c r="B136" s="76">
        <v>4</v>
      </c>
      <c r="C136" s="72" t="s">
        <v>599</v>
      </c>
      <c r="D136" s="73">
        <v>3.0879629629629632E-2</v>
      </c>
      <c r="F136" s="76">
        <v>4</v>
      </c>
      <c r="G136" s="72"/>
      <c r="H136" s="73"/>
    </row>
  </sheetData>
  <sortState ref="G3:G48">
    <sortCondition ref="G3"/>
  </sortState>
  <pageMargins left="0.25" right="0.25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1:E102"/>
  <sheetViews>
    <sheetView workbookViewId="0">
      <selection activeCell="C84" sqref="C84:D87"/>
    </sheetView>
  </sheetViews>
  <sheetFormatPr baseColWidth="10" defaultColWidth="8.83203125" defaultRowHeight="14" x14ac:dyDescent="0"/>
  <cols>
    <col min="1" max="1" width="5.6640625" style="16" bestFit="1" customWidth="1"/>
    <col min="2" max="2" width="10.5" bestFit="1" customWidth="1"/>
    <col min="3" max="3" width="19.5" bestFit="1" customWidth="1"/>
    <col min="4" max="4" width="5.6640625" style="11" bestFit="1" customWidth="1"/>
    <col min="5" max="5" width="13.83203125" bestFit="1" customWidth="1"/>
  </cols>
  <sheetData>
    <row r="1" spans="1:5" ht="15" thickBot="1">
      <c r="A1" s="32"/>
      <c r="B1" s="15" t="s">
        <v>242</v>
      </c>
      <c r="C1" s="14">
        <v>2</v>
      </c>
      <c r="D1" s="14"/>
      <c r="E1" s="33"/>
    </row>
    <row r="2" spans="1:5" ht="15" thickBot="1">
      <c r="A2" s="89" t="s">
        <v>2</v>
      </c>
      <c r="B2" s="12" t="s">
        <v>18</v>
      </c>
      <c r="C2" s="13" t="s">
        <v>21</v>
      </c>
      <c r="D2" s="91" t="s">
        <v>194</v>
      </c>
      <c r="E2" s="34" t="s">
        <v>657</v>
      </c>
    </row>
    <row r="3" spans="1:5">
      <c r="A3" s="90">
        <v>263</v>
      </c>
      <c r="B3" t="str">
        <f t="shared" ref="B3:B34" si="0">VLOOKUP($A3,Delt2,13-$C$1,FALSE)</f>
        <v xml:space="preserve">D08 1,0 km </v>
      </c>
      <c r="C3" t="str">
        <f t="shared" ref="C3:C34" si="1">VLOOKUP($A3,Delt2,14-$C$1,FALSE)</f>
        <v>Emilia Norgren</v>
      </c>
      <c r="D3" s="92">
        <v>2.9513888888888888E-3</v>
      </c>
      <c r="E3" t="e">
        <f t="shared" ref="E3:E34" si="2">VLOOKUP($A3,Delt2,14,FALSE)</f>
        <v>#REF!</v>
      </c>
    </row>
    <row r="4" spans="1:5">
      <c r="A4" s="90">
        <v>249</v>
      </c>
      <c r="B4" t="str">
        <f t="shared" si="0"/>
        <v xml:space="preserve">D08 1,0 km </v>
      </c>
      <c r="C4" t="str">
        <f t="shared" si="1"/>
        <v>Ella Miram</v>
      </c>
      <c r="D4" s="92">
        <v>3.0902777777777782E-3</v>
      </c>
      <c r="E4" t="e">
        <f t="shared" si="2"/>
        <v>#REF!</v>
      </c>
    </row>
    <row r="5" spans="1:5">
      <c r="A5" s="90">
        <v>279</v>
      </c>
      <c r="B5" t="str">
        <f t="shared" si="0"/>
        <v xml:space="preserve">D08 1,0 km </v>
      </c>
      <c r="C5" t="str">
        <f t="shared" si="1"/>
        <v>Noell Bergström</v>
      </c>
      <c r="D5" s="92">
        <v>3.1134259259259257E-3</v>
      </c>
      <c r="E5" t="e">
        <f t="shared" si="2"/>
        <v>#REF!</v>
      </c>
    </row>
    <row r="6" spans="1:5">
      <c r="A6" s="90">
        <v>216</v>
      </c>
      <c r="B6" t="str">
        <f t="shared" si="0"/>
        <v xml:space="preserve">D08 1,0 km </v>
      </c>
      <c r="C6" t="str">
        <f t="shared" si="1"/>
        <v>Lina Jernberg</v>
      </c>
      <c r="D6" s="92">
        <v>3.2291666666666666E-3</v>
      </c>
      <c r="E6" t="e">
        <f t="shared" si="2"/>
        <v>#REF!</v>
      </c>
    </row>
    <row r="7" spans="1:5">
      <c r="A7" s="90">
        <v>218</v>
      </c>
      <c r="B7" t="str">
        <f t="shared" si="0"/>
        <v xml:space="preserve">D08 1,0 km </v>
      </c>
      <c r="C7" t="str">
        <f t="shared" si="1"/>
        <v>Ella Eklöv</v>
      </c>
      <c r="D7" s="92">
        <v>3.530092592592592E-3</v>
      </c>
      <c r="E7" t="e">
        <f t="shared" si="2"/>
        <v>#REF!</v>
      </c>
    </row>
    <row r="8" spans="1:5">
      <c r="A8" s="90">
        <v>206</v>
      </c>
      <c r="B8" t="str">
        <f t="shared" si="0"/>
        <v xml:space="preserve">D08 1,0 km </v>
      </c>
      <c r="C8" t="str">
        <f t="shared" si="1"/>
        <v>Willma Hellquist</v>
      </c>
      <c r="D8" s="92">
        <v>3.5532407407407405E-3</v>
      </c>
      <c r="E8" t="e">
        <f t="shared" si="2"/>
        <v>#REF!</v>
      </c>
    </row>
    <row r="9" spans="1:5">
      <c r="A9" s="90">
        <v>260</v>
      </c>
      <c r="B9" t="str">
        <f t="shared" si="0"/>
        <v xml:space="preserve">D08 1,0 km </v>
      </c>
      <c r="C9" t="str">
        <f t="shared" si="1"/>
        <v>Moa Edling</v>
      </c>
      <c r="D9" s="92">
        <v>3.645833333333333E-3</v>
      </c>
      <c r="E9" t="e">
        <f t="shared" si="2"/>
        <v>#REF!</v>
      </c>
    </row>
    <row r="10" spans="1:5">
      <c r="A10" s="90">
        <v>276</v>
      </c>
      <c r="B10" t="str">
        <f t="shared" si="0"/>
        <v xml:space="preserve">D08 1,0 km </v>
      </c>
      <c r="C10" t="str">
        <f t="shared" si="1"/>
        <v>Freja Magnusson</v>
      </c>
      <c r="D10" s="92">
        <v>3.8194444444444443E-3</v>
      </c>
      <c r="E10" t="e">
        <f t="shared" si="2"/>
        <v>#REF!</v>
      </c>
    </row>
    <row r="11" spans="1:5">
      <c r="A11" s="90">
        <v>224</v>
      </c>
      <c r="B11" t="str">
        <f t="shared" si="0"/>
        <v xml:space="preserve">D08 1,0 km </v>
      </c>
      <c r="C11" t="str">
        <f t="shared" si="1"/>
        <v>Julia Böjer</v>
      </c>
      <c r="D11" s="92">
        <v>3.8425925925925923E-3</v>
      </c>
      <c r="E11" t="e">
        <f t="shared" si="2"/>
        <v>#REF!</v>
      </c>
    </row>
    <row r="12" spans="1:5">
      <c r="A12" s="90">
        <v>275</v>
      </c>
      <c r="B12" t="str">
        <f t="shared" si="0"/>
        <v xml:space="preserve">D08 1,0 km </v>
      </c>
      <c r="C12" t="str">
        <f t="shared" si="1"/>
        <v>Villemo Karlsson</v>
      </c>
      <c r="D12" s="92">
        <v>3.9814814814814817E-3</v>
      </c>
      <c r="E12" t="e">
        <f t="shared" si="2"/>
        <v>#REF!</v>
      </c>
    </row>
    <row r="13" spans="1:5">
      <c r="A13" s="90">
        <v>270</v>
      </c>
      <c r="B13" t="str">
        <f t="shared" si="0"/>
        <v xml:space="preserve">D08 1,0 km </v>
      </c>
      <c r="C13" t="str">
        <f t="shared" si="1"/>
        <v>Elin Jansson</v>
      </c>
      <c r="D13" s="92">
        <v>4.363425925925926E-3</v>
      </c>
      <c r="E13" t="e">
        <f t="shared" si="2"/>
        <v>#REF!</v>
      </c>
    </row>
    <row r="14" spans="1:5">
      <c r="A14" s="90">
        <v>247</v>
      </c>
      <c r="B14" t="str">
        <f t="shared" si="0"/>
        <v xml:space="preserve">D08 1,0 km </v>
      </c>
      <c r="C14" t="str">
        <f t="shared" si="1"/>
        <v>Vilma Östlin</v>
      </c>
      <c r="D14" s="92">
        <v>4.3749999999999995E-3</v>
      </c>
      <c r="E14" t="e">
        <f t="shared" si="2"/>
        <v>#REF!</v>
      </c>
    </row>
    <row r="15" spans="1:5">
      <c r="A15" s="90">
        <v>232</v>
      </c>
      <c r="B15" t="str">
        <f t="shared" si="0"/>
        <v xml:space="preserve">D08 1,0 km </v>
      </c>
      <c r="C15" t="str">
        <f t="shared" si="1"/>
        <v>Nora Jönsén</v>
      </c>
      <c r="D15" s="92">
        <v>4.4675925925925933E-3</v>
      </c>
      <c r="E15" t="e">
        <f t="shared" si="2"/>
        <v>#REF!</v>
      </c>
    </row>
    <row r="16" spans="1:5">
      <c r="A16" s="90">
        <v>282</v>
      </c>
      <c r="B16" t="str">
        <f t="shared" si="0"/>
        <v xml:space="preserve">D08 1,0 km </v>
      </c>
      <c r="C16" t="str">
        <f t="shared" si="1"/>
        <v>Lilly Isaksson Hindrikes</v>
      </c>
      <c r="D16" s="92">
        <v>4.6412037037037038E-3</v>
      </c>
      <c r="E16" t="e">
        <f t="shared" si="2"/>
        <v>#REF!</v>
      </c>
    </row>
    <row r="17" spans="1:5">
      <c r="A17" s="90">
        <v>284</v>
      </c>
      <c r="B17" t="str">
        <f t="shared" si="0"/>
        <v xml:space="preserve">D08 1,0 km </v>
      </c>
      <c r="C17" t="str">
        <f t="shared" si="1"/>
        <v>Tyra Sandberg</v>
      </c>
      <c r="D17" s="92">
        <v>4.6643518518518518E-3</v>
      </c>
      <c r="E17" t="e">
        <f t="shared" si="2"/>
        <v>#REF!</v>
      </c>
    </row>
    <row r="18" spans="1:5">
      <c r="A18" s="90">
        <v>277</v>
      </c>
      <c r="B18" t="str">
        <f t="shared" si="0"/>
        <v xml:space="preserve">D08 1,0 km </v>
      </c>
      <c r="C18" t="str">
        <f t="shared" si="1"/>
        <v>Moa Danielsson</v>
      </c>
      <c r="D18" s="92">
        <v>5.0231481481481481E-3</v>
      </c>
      <c r="E18" t="e">
        <f t="shared" si="2"/>
        <v>#REF!</v>
      </c>
    </row>
    <row r="19" spans="1:5">
      <c r="A19" s="90">
        <v>239</v>
      </c>
      <c r="B19" t="str">
        <f t="shared" si="0"/>
        <v xml:space="preserve">D08 1,0 km </v>
      </c>
      <c r="C19" t="str">
        <f t="shared" si="1"/>
        <v>Ebba Sundqvist</v>
      </c>
      <c r="D19" s="92">
        <v>5.5787037037037038E-3</v>
      </c>
      <c r="E19" t="e">
        <f t="shared" si="2"/>
        <v>#REF!</v>
      </c>
    </row>
    <row r="20" spans="1:5">
      <c r="A20" s="90">
        <v>300</v>
      </c>
      <c r="B20" t="str">
        <f t="shared" si="0"/>
        <v xml:space="preserve">D08 1,0 km </v>
      </c>
      <c r="C20" t="str">
        <f t="shared" si="1"/>
        <v>Emma Nyberg</v>
      </c>
      <c r="D20" s="92">
        <v>6.2268518518518515E-3</v>
      </c>
      <c r="E20" t="e">
        <f t="shared" si="2"/>
        <v>#REF!</v>
      </c>
    </row>
    <row r="21" spans="1:5">
      <c r="A21" s="90">
        <v>237</v>
      </c>
      <c r="B21" t="str">
        <f t="shared" si="0"/>
        <v xml:space="preserve">D10 1,5 km </v>
      </c>
      <c r="C21" t="str">
        <f t="shared" si="1"/>
        <v>Ebba Augustsson</v>
      </c>
      <c r="D21" s="92">
        <v>4.8148148148148152E-3</v>
      </c>
      <c r="E21" t="e">
        <f t="shared" si="2"/>
        <v>#REF!</v>
      </c>
    </row>
    <row r="22" spans="1:5">
      <c r="A22" s="90">
        <v>234</v>
      </c>
      <c r="B22" t="str">
        <f t="shared" si="0"/>
        <v xml:space="preserve">D10 1,5 km </v>
      </c>
      <c r="C22" t="str">
        <f t="shared" si="1"/>
        <v>Elsa Leander</v>
      </c>
      <c r="D22" s="92">
        <v>5.0347222222222225E-3</v>
      </c>
      <c r="E22" t="e">
        <f t="shared" si="2"/>
        <v>#REF!</v>
      </c>
    </row>
    <row r="23" spans="1:5">
      <c r="A23" s="90">
        <v>223</v>
      </c>
      <c r="B23" t="str">
        <f t="shared" si="0"/>
        <v xml:space="preserve">D10 1,5 km </v>
      </c>
      <c r="C23" t="str">
        <f t="shared" si="1"/>
        <v>Amanda Böjer</v>
      </c>
      <c r="D23" s="92">
        <v>5.4050925925925924E-3</v>
      </c>
      <c r="E23" t="e">
        <f t="shared" si="2"/>
        <v>#REF!</v>
      </c>
    </row>
    <row r="24" spans="1:5">
      <c r="A24" s="90">
        <v>259</v>
      </c>
      <c r="B24" t="str">
        <f t="shared" si="0"/>
        <v xml:space="preserve">D10 1,5 km </v>
      </c>
      <c r="C24" t="str">
        <f t="shared" si="1"/>
        <v>Natalia Alman</v>
      </c>
      <c r="D24" s="92">
        <v>5.5208333333333333E-3</v>
      </c>
      <c r="E24" t="e">
        <f t="shared" si="2"/>
        <v>#REF!</v>
      </c>
    </row>
    <row r="25" spans="1:5">
      <c r="A25" s="90">
        <v>274</v>
      </c>
      <c r="B25" t="str">
        <f t="shared" si="0"/>
        <v xml:space="preserve">D10 1,5 km </v>
      </c>
      <c r="C25" t="str">
        <f t="shared" si="1"/>
        <v>Tilda Karlsson</v>
      </c>
      <c r="D25" s="92">
        <v>5.6365740740740742E-3</v>
      </c>
      <c r="E25" t="e">
        <f t="shared" si="2"/>
        <v>#REF!</v>
      </c>
    </row>
    <row r="26" spans="1:5">
      <c r="A26" s="90">
        <v>257</v>
      </c>
      <c r="B26" t="str">
        <f t="shared" si="0"/>
        <v xml:space="preserve">D10 1,5 km </v>
      </c>
      <c r="C26" t="str">
        <f t="shared" si="1"/>
        <v>Amanda Norrgård</v>
      </c>
      <c r="D26" s="92">
        <v>5.7870370370370376E-3</v>
      </c>
      <c r="E26" t="e">
        <f t="shared" si="2"/>
        <v>#REF!</v>
      </c>
    </row>
    <row r="27" spans="1:5">
      <c r="A27" s="90">
        <v>251</v>
      </c>
      <c r="B27" t="str">
        <f t="shared" si="0"/>
        <v xml:space="preserve">D10 1,5 km </v>
      </c>
      <c r="C27" t="str">
        <f t="shared" si="1"/>
        <v xml:space="preserve">Karin Nyman </v>
      </c>
      <c r="D27" s="92">
        <v>5.9953703703703697E-3</v>
      </c>
      <c r="E27" t="e">
        <f t="shared" si="2"/>
        <v>#REF!</v>
      </c>
    </row>
    <row r="28" spans="1:5">
      <c r="A28" s="90">
        <v>221</v>
      </c>
      <c r="B28" t="str">
        <f t="shared" si="0"/>
        <v xml:space="preserve">D10 1,5 km </v>
      </c>
      <c r="C28" t="str">
        <f t="shared" si="1"/>
        <v>Moa Eriksson</v>
      </c>
      <c r="D28" s="92">
        <v>6.5162037037037037E-3</v>
      </c>
      <c r="E28" t="e">
        <f t="shared" si="2"/>
        <v>#REF!</v>
      </c>
    </row>
    <row r="29" spans="1:5">
      <c r="A29" s="90">
        <v>220</v>
      </c>
      <c r="B29" t="str">
        <f t="shared" si="0"/>
        <v xml:space="preserve">D10 1,5 km </v>
      </c>
      <c r="C29" t="str">
        <f t="shared" si="1"/>
        <v>Lovisa Leonardsson</v>
      </c>
      <c r="D29" s="92">
        <v>6.5162037037037037E-3</v>
      </c>
      <c r="E29" t="e">
        <f t="shared" si="2"/>
        <v>#REF!</v>
      </c>
    </row>
    <row r="30" spans="1:5">
      <c r="A30" s="90">
        <v>240</v>
      </c>
      <c r="B30" t="str">
        <f t="shared" si="0"/>
        <v xml:space="preserve">D10 1,5 km </v>
      </c>
      <c r="C30" t="str">
        <f t="shared" si="1"/>
        <v>Ylva Sundqvist</v>
      </c>
      <c r="D30" s="92">
        <v>6.8865740740740736E-3</v>
      </c>
      <c r="E30" t="e">
        <f t="shared" si="2"/>
        <v>#REF!</v>
      </c>
    </row>
    <row r="31" spans="1:5">
      <c r="A31" s="90">
        <v>212</v>
      </c>
      <c r="B31" t="str">
        <f t="shared" si="0"/>
        <v>D12 2,5 km</v>
      </c>
      <c r="C31" t="str">
        <f t="shared" si="1"/>
        <v>Anna Krysén</v>
      </c>
      <c r="D31" s="92">
        <v>7.3379629629629628E-3</v>
      </c>
      <c r="E31" t="e">
        <f t="shared" si="2"/>
        <v>#REF!</v>
      </c>
    </row>
    <row r="32" spans="1:5">
      <c r="A32" s="90">
        <v>252</v>
      </c>
      <c r="B32" t="str">
        <f t="shared" si="0"/>
        <v>D12 2,5 km</v>
      </c>
      <c r="C32" t="str">
        <f t="shared" si="1"/>
        <v>Ingrid Nyman</v>
      </c>
      <c r="D32" s="92">
        <v>8.5995370370370357E-3</v>
      </c>
      <c r="E32" t="e">
        <f t="shared" si="2"/>
        <v>#REF!</v>
      </c>
    </row>
    <row r="33" spans="1:5">
      <c r="A33" s="90">
        <v>229</v>
      </c>
      <c r="B33" t="str">
        <f t="shared" si="0"/>
        <v>D12 2,5 km</v>
      </c>
      <c r="C33" t="str">
        <f t="shared" si="1"/>
        <v>Alma Jönsén</v>
      </c>
      <c r="D33" s="92">
        <v>9.0740740740740729E-3</v>
      </c>
      <c r="E33" t="e">
        <f t="shared" si="2"/>
        <v>#REF!</v>
      </c>
    </row>
    <row r="34" spans="1:5">
      <c r="A34" s="90">
        <v>254</v>
      </c>
      <c r="B34" t="str">
        <f t="shared" si="0"/>
        <v>D14 2,5 km</v>
      </c>
      <c r="C34" t="str">
        <f t="shared" si="1"/>
        <v>Nina Müller</v>
      </c>
      <c r="D34" s="92">
        <v>2.3113425925925926E-2</v>
      </c>
      <c r="E34" t="e">
        <f t="shared" si="2"/>
        <v>#REF!</v>
      </c>
    </row>
    <row r="35" spans="1:5">
      <c r="A35" s="90">
        <v>248</v>
      </c>
      <c r="B35" t="str">
        <f t="shared" ref="B35:B66" si="3">VLOOKUP($A35,Delt2,13-$C$1,FALSE)</f>
        <v>D17 5/9 km</v>
      </c>
      <c r="C35" t="str">
        <f t="shared" ref="C35:C66" si="4">VLOOKUP($A35,Delt2,14-$C$1,FALSE)</f>
        <v>Jenny Östlin</v>
      </c>
      <c r="D35" s="92">
        <v>2.1215277777777777E-2</v>
      </c>
      <c r="E35" t="e">
        <f t="shared" ref="E35:E66" si="5">VLOOKUP($A35,Delt2,14,FALSE)</f>
        <v>#REF!</v>
      </c>
    </row>
    <row r="36" spans="1:5">
      <c r="A36" s="90">
        <v>230</v>
      </c>
      <c r="B36" t="str">
        <f t="shared" si="3"/>
        <v>D17 5/9 km</v>
      </c>
      <c r="C36" t="str">
        <f t="shared" si="4"/>
        <v>Elin Ek</v>
      </c>
      <c r="D36" s="92">
        <v>1.4768518518518519E-2</v>
      </c>
      <c r="E36" t="e">
        <f t="shared" si="5"/>
        <v>#REF!</v>
      </c>
    </row>
    <row r="37" spans="1:5">
      <c r="A37" s="90">
        <v>264</v>
      </c>
      <c r="B37" t="str">
        <f t="shared" si="3"/>
        <v>D17 5/9 km</v>
      </c>
      <c r="C37" t="str">
        <f t="shared" si="4"/>
        <v>Sofia Norgren</v>
      </c>
      <c r="D37" s="92">
        <v>1.6805555555555556E-2</v>
      </c>
      <c r="E37" t="e">
        <f t="shared" si="5"/>
        <v>#REF!</v>
      </c>
    </row>
    <row r="38" spans="1:5">
      <c r="A38" s="90">
        <v>238</v>
      </c>
      <c r="B38" t="str">
        <f t="shared" si="3"/>
        <v>D17 5/9 km</v>
      </c>
      <c r="C38" t="str">
        <f t="shared" si="4"/>
        <v>Karin Augustsson</v>
      </c>
      <c r="D38" s="92">
        <v>1.7870370370370373E-2</v>
      </c>
      <c r="E38" t="e">
        <f t="shared" si="5"/>
        <v>#REF!</v>
      </c>
    </row>
    <row r="39" spans="1:5">
      <c r="A39" s="90">
        <v>258</v>
      </c>
      <c r="B39" t="str">
        <f t="shared" si="3"/>
        <v>D17 5/9 km</v>
      </c>
      <c r="C39" t="str">
        <f t="shared" si="4"/>
        <v>Charlotta Mellegård</v>
      </c>
      <c r="D39" s="92">
        <v>1.9085648148148147E-2</v>
      </c>
      <c r="E39" t="e">
        <f t="shared" si="5"/>
        <v>#REF!</v>
      </c>
    </row>
    <row r="40" spans="1:5">
      <c r="A40" s="90">
        <v>246</v>
      </c>
      <c r="B40" t="str">
        <f t="shared" si="3"/>
        <v>D17 5/9 km</v>
      </c>
      <c r="C40" t="str">
        <f t="shared" si="4"/>
        <v>Karin Pihlström</v>
      </c>
      <c r="D40" s="92">
        <v>1.9120370370370371E-2</v>
      </c>
      <c r="E40" t="e">
        <f t="shared" si="5"/>
        <v>#REF!</v>
      </c>
    </row>
    <row r="41" spans="1:5">
      <c r="A41" s="90">
        <v>233</v>
      </c>
      <c r="B41" t="str">
        <f t="shared" si="3"/>
        <v>D17 5/9 km</v>
      </c>
      <c r="C41" t="str">
        <f t="shared" si="4"/>
        <v>Malin Nyström</v>
      </c>
      <c r="D41" s="92">
        <v>2.1296296296296299E-2</v>
      </c>
      <c r="E41" t="e">
        <f t="shared" si="5"/>
        <v>#REF!</v>
      </c>
    </row>
    <row r="42" spans="1:5">
      <c r="A42" s="90">
        <v>255</v>
      </c>
      <c r="B42" t="str">
        <f t="shared" si="3"/>
        <v>D17 5/9 km</v>
      </c>
      <c r="C42" t="str">
        <f t="shared" si="4"/>
        <v>Marie Muller</v>
      </c>
      <c r="D42" s="92">
        <v>2.3229166666666665E-2</v>
      </c>
      <c r="E42" t="e">
        <f t="shared" si="5"/>
        <v>#REF!</v>
      </c>
    </row>
    <row r="43" spans="1:5">
      <c r="A43" s="90">
        <v>271</v>
      </c>
      <c r="B43" t="str">
        <f t="shared" si="3"/>
        <v>D17 5/9 km</v>
      </c>
      <c r="C43" t="str">
        <f t="shared" si="4"/>
        <v>Gunilla Bolinder</v>
      </c>
      <c r="D43" s="92">
        <v>2.4814814814814817E-2</v>
      </c>
      <c r="E43" t="e">
        <f t="shared" si="5"/>
        <v>#REF!</v>
      </c>
    </row>
    <row r="44" spans="1:5">
      <c r="A44" s="90">
        <v>226</v>
      </c>
      <c r="B44" t="str">
        <f t="shared" si="3"/>
        <v>H08 1,0 km</v>
      </c>
      <c r="C44" t="str">
        <f t="shared" si="4"/>
        <v>Jakob Eklund</v>
      </c>
      <c r="D44" s="92">
        <v>2.9166666666666668E-3</v>
      </c>
      <c r="E44" t="e">
        <f t="shared" si="5"/>
        <v>#REF!</v>
      </c>
    </row>
    <row r="45" spans="1:5">
      <c r="A45" s="90">
        <v>243</v>
      </c>
      <c r="B45" t="str">
        <f t="shared" si="3"/>
        <v>H08 1,0 km</v>
      </c>
      <c r="C45" t="str">
        <f t="shared" si="4"/>
        <v>Albin Pihlström</v>
      </c>
      <c r="D45" s="92">
        <v>2.9976851851851848E-3</v>
      </c>
      <c r="E45" t="e">
        <f t="shared" si="5"/>
        <v>#REF!</v>
      </c>
    </row>
    <row r="46" spans="1:5">
      <c r="A46" s="90">
        <v>267</v>
      </c>
      <c r="B46" t="str">
        <f t="shared" si="3"/>
        <v>H08 1,0 km</v>
      </c>
      <c r="C46" t="str">
        <f t="shared" si="4"/>
        <v>Hilding Malmkvist</v>
      </c>
      <c r="D46" s="92">
        <v>3.0324074074074073E-3</v>
      </c>
      <c r="E46" t="e">
        <f t="shared" si="5"/>
        <v>#REF!</v>
      </c>
    </row>
    <row r="47" spans="1:5">
      <c r="A47" s="90">
        <v>211</v>
      </c>
      <c r="B47" t="str">
        <f t="shared" si="3"/>
        <v>H08 1,0 km</v>
      </c>
      <c r="C47" t="str">
        <f t="shared" si="4"/>
        <v>Axel Krysén</v>
      </c>
      <c r="D47" s="92">
        <v>3.1944444444444442E-3</v>
      </c>
      <c r="E47" t="e">
        <f t="shared" si="5"/>
        <v>#REF!</v>
      </c>
    </row>
    <row r="48" spans="1:5">
      <c r="A48" s="90">
        <v>268</v>
      </c>
      <c r="B48" t="str">
        <f t="shared" si="3"/>
        <v>H08 1,0 km</v>
      </c>
      <c r="C48" t="str">
        <f t="shared" si="4"/>
        <v>Gustav Jacobsson</v>
      </c>
      <c r="D48" s="92">
        <v>3.2638888888888891E-3</v>
      </c>
      <c r="E48" t="e">
        <f t="shared" si="5"/>
        <v>#REF!</v>
      </c>
    </row>
    <row r="49" spans="1:5">
      <c r="A49" s="90">
        <v>201</v>
      </c>
      <c r="B49" t="str">
        <f t="shared" si="3"/>
        <v>H08 1,0 km</v>
      </c>
      <c r="C49" t="str">
        <f t="shared" si="4"/>
        <v>Axel Larsson</v>
      </c>
      <c r="D49" s="92">
        <v>3.2754629629629631E-3</v>
      </c>
      <c r="E49" t="e">
        <f t="shared" si="5"/>
        <v>#REF!</v>
      </c>
    </row>
    <row r="50" spans="1:5">
      <c r="A50" s="90">
        <v>203</v>
      </c>
      <c r="B50" t="str">
        <f t="shared" si="3"/>
        <v>H08 1,0 km</v>
      </c>
      <c r="C50" t="str">
        <f t="shared" si="4"/>
        <v>Melker Falk Johansson</v>
      </c>
      <c r="D50" s="92">
        <v>3.3449074074074071E-3</v>
      </c>
      <c r="E50" t="e">
        <f t="shared" si="5"/>
        <v>#REF!</v>
      </c>
    </row>
    <row r="51" spans="1:5">
      <c r="A51" s="90">
        <v>278</v>
      </c>
      <c r="B51" t="str">
        <f t="shared" si="3"/>
        <v>H08 1,0 km</v>
      </c>
      <c r="C51" t="str">
        <f t="shared" si="4"/>
        <v>Eskil Nilsson</v>
      </c>
      <c r="D51" s="92">
        <v>3.645833333333333E-3</v>
      </c>
      <c r="E51" t="e">
        <f t="shared" si="5"/>
        <v>#REF!</v>
      </c>
    </row>
    <row r="52" spans="1:5">
      <c r="A52" s="90">
        <v>242</v>
      </c>
      <c r="B52" t="str">
        <f t="shared" si="3"/>
        <v>H08 1,0 km</v>
      </c>
      <c r="C52" t="str">
        <f t="shared" si="4"/>
        <v>Elliot Magnusson</v>
      </c>
      <c r="D52" s="92">
        <v>4.2824074074074075E-3</v>
      </c>
      <c r="E52" t="e">
        <f t="shared" si="5"/>
        <v>#REF!</v>
      </c>
    </row>
    <row r="53" spans="1:5">
      <c r="A53" s="90">
        <v>265</v>
      </c>
      <c r="B53" t="str">
        <f t="shared" si="3"/>
        <v>H08 1,0 km</v>
      </c>
      <c r="C53" t="str">
        <f t="shared" si="4"/>
        <v>Simon Nyberg</v>
      </c>
      <c r="D53" s="92">
        <v>4.340277777777778E-3</v>
      </c>
      <c r="E53" t="e">
        <f t="shared" si="5"/>
        <v>#REF!</v>
      </c>
    </row>
    <row r="54" spans="1:5">
      <c r="A54" s="90">
        <v>281</v>
      </c>
      <c r="B54" t="str">
        <f t="shared" si="3"/>
        <v>H08 1,0 km</v>
      </c>
      <c r="C54" t="str">
        <f t="shared" si="4"/>
        <v>Elis Isaksson Hindrikes</v>
      </c>
      <c r="D54" s="92">
        <v>4.3518518518518515E-3</v>
      </c>
      <c r="E54" t="e">
        <f t="shared" si="5"/>
        <v>#REF!</v>
      </c>
    </row>
    <row r="55" spans="1:5">
      <c r="A55" s="90">
        <v>280</v>
      </c>
      <c r="B55" t="str">
        <f t="shared" si="3"/>
        <v>H08 1,0 km</v>
      </c>
      <c r="C55" t="str">
        <f t="shared" si="4"/>
        <v>Tore Sjögren</v>
      </c>
      <c r="D55" s="92">
        <v>4.386574074074074E-3</v>
      </c>
      <c r="E55" t="e">
        <f t="shared" si="5"/>
        <v>#REF!</v>
      </c>
    </row>
    <row r="56" spans="1:5">
      <c r="A56" s="90">
        <v>228</v>
      </c>
      <c r="B56" t="str">
        <f t="shared" si="3"/>
        <v>H08 1,0 km</v>
      </c>
      <c r="C56" t="str">
        <f t="shared" si="4"/>
        <v>Julius Hellberg</v>
      </c>
      <c r="D56" s="92">
        <v>4.9189814814814816E-3</v>
      </c>
      <c r="E56" t="e">
        <f t="shared" si="5"/>
        <v>#REF!</v>
      </c>
    </row>
    <row r="57" spans="1:5">
      <c r="A57" s="90">
        <v>227</v>
      </c>
      <c r="B57" t="str">
        <f t="shared" si="3"/>
        <v>H08 1,0 km</v>
      </c>
      <c r="C57" t="str">
        <f t="shared" si="4"/>
        <v>Simon Ungsgård</v>
      </c>
      <c r="D57" s="92">
        <v>4.9305555555555552E-3</v>
      </c>
      <c r="E57" t="e">
        <f t="shared" si="5"/>
        <v>#REF!</v>
      </c>
    </row>
    <row r="58" spans="1:5">
      <c r="A58" s="90">
        <v>256</v>
      </c>
      <c r="B58" t="str">
        <f t="shared" si="3"/>
        <v>H08 1,0 km</v>
      </c>
      <c r="C58" t="str">
        <f t="shared" si="4"/>
        <v>André Bergkvist</v>
      </c>
      <c r="D58" s="92">
        <v>5.162037037037037E-3</v>
      </c>
      <c r="E58" t="e">
        <f t="shared" si="5"/>
        <v>#REF!</v>
      </c>
    </row>
    <row r="59" spans="1:5">
      <c r="A59" s="90">
        <v>241</v>
      </c>
      <c r="B59" t="str">
        <f t="shared" si="3"/>
        <v>H08 1,0 km</v>
      </c>
      <c r="C59" t="str">
        <f t="shared" si="4"/>
        <v>Erik Sundqvist</v>
      </c>
      <c r="D59" s="92">
        <v>5.5671296296296302E-3</v>
      </c>
      <c r="E59" t="e">
        <f t="shared" si="5"/>
        <v>#REF!</v>
      </c>
    </row>
    <row r="60" spans="1:5">
      <c r="A60" s="90">
        <v>222</v>
      </c>
      <c r="B60" t="str">
        <f t="shared" si="3"/>
        <v xml:space="preserve">H10 1,5 km </v>
      </c>
      <c r="C60" t="str">
        <f t="shared" si="4"/>
        <v>Emil Kylander</v>
      </c>
      <c r="D60" s="92">
        <v>4.2476851851851851E-3</v>
      </c>
      <c r="E60" t="e">
        <f t="shared" si="5"/>
        <v>#REF!</v>
      </c>
    </row>
    <row r="61" spans="1:5">
      <c r="A61" s="90">
        <v>214</v>
      </c>
      <c r="B61" t="str">
        <f t="shared" si="3"/>
        <v xml:space="preserve">H10 1,5 km </v>
      </c>
      <c r="C61" t="str">
        <f t="shared" si="4"/>
        <v>Rasmus Eriksson</v>
      </c>
      <c r="D61" s="92">
        <v>4.5370370370370365E-3</v>
      </c>
      <c r="E61" t="e">
        <f t="shared" si="5"/>
        <v>#REF!</v>
      </c>
    </row>
    <row r="62" spans="1:5">
      <c r="A62" s="90">
        <v>269</v>
      </c>
      <c r="B62" t="str">
        <f t="shared" si="3"/>
        <v xml:space="preserve">H10 1,5 km </v>
      </c>
      <c r="C62" t="str">
        <f t="shared" si="4"/>
        <v>Axel Jacobsson</v>
      </c>
      <c r="D62" s="92">
        <v>5.0347222222222225E-3</v>
      </c>
      <c r="E62" t="e">
        <f t="shared" si="5"/>
        <v>#REF!</v>
      </c>
    </row>
    <row r="63" spans="1:5">
      <c r="A63" s="90">
        <v>210</v>
      </c>
      <c r="B63" t="str">
        <f t="shared" si="3"/>
        <v xml:space="preserve">H10 1,5 km </v>
      </c>
      <c r="C63" t="str">
        <f t="shared" si="4"/>
        <v>Axel Jernberg</v>
      </c>
      <c r="D63" s="92">
        <v>5.3009259259259251E-3</v>
      </c>
      <c r="E63" t="e">
        <f t="shared" si="5"/>
        <v>#REF!</v>
      </c>
    </row>
    <row r="64" spans="1:5">
      <c r="A64" s="90">
        <v>250</v>
      </c>
      <c r="B64" t="str">
        <f t="shared" si="3"/>
        <v xml:space="preserve">H10 1,5 km </v>
      </c>
      <c r="C64" t="str">
        <f t="shared" si="4"/>
        <v>Adam Miram</v>
      </c>
      <c r="D64" s="92">
        <v>6.4120370370370364E-3</v>
      </c>
      <c r="E64" t="e">
        <f t="shared" si="5"/>
        <v>#REF!</v>
      </c>
    </row>
    <row r="65" spans="1:5">
      <c r="A65" s="90">
        <v>207</v>
      </c>
      <c r="B65" t="str">
        <f t="shared" si="3"/>
        <v>H12 2,5 km</v>
      </c>
      <c r="C65" t="str">
        <f t="shared" si="4"/>
        <v>Elias Lundgren</v>
      </c>
      <c r="D65" s="92">
        <v>8.0555555555555554E-3</v>
      </c>
      <c r="E65" t="e">
        <f t="shared" si="5"/>
        <v>#REF!</v>
      </c>
    </row>
    <row r="66" spans="1:5">
      <c r="A66" s="90">
        <v>244</v>
      </c>
      <c r="B66" t="str">
        <f t="shared" si="3"/>
        <v>H14 2,5 km</v>
      </c>
      <c r="C66" t="str">
        <f t="shared" si="4"/>
        <v>Oliver Pihlström</v>
      </c>
      <c r="D66" s="92">
        <v>7.9629629629629634E-3</v>
      </c>
      <c r="E66" t="e">
        <f t="shared" si="5"/>
        <v>#REF!</v>
      </c>
    </row>
    <row r="67" spans="1:5">
      <c r="A67" s="90">
        <v>245</v>
      </c>
      <c r="B67" t="str">
        <f t="shared" ref="B67:B102" si="6">VLOOKUP($A67,Delt2,13-$C$1,FALSE)</f>
        <v>H16 5 km</v>
      </c>
      <c r="C67" t="str">
        <f t="shared" ref="C67:C102" si="7">VLOOKUP($A67,Delt2,14-$C$1,FALSE)</f>
        <v>Wille Pihlström</v>
      </c>
      <c r="D67" s="92">
        <v>1.5162037037037036E-2</v>
      </c>
      <c r="E67" t="e">
        <f t="shared" ref="E67:E102" si="8">VLOOKUP($A67,Delt2,14,FALSE)</f>
        <v>#REF!</v>
      </c>
    </row>
    <row r="68" spans="1:5">
      <c r="A68" s="90">
        <v>215</v>
      </c>
      <c r="B68" t="str">
        <f t="shared" si="6"/>
        <v>H16 5 km</v>
      </c>
      <c r="C68" t="str">
        <f t="shared" si="7"/>
        <v>Jonathan Hinz-Eriksson</v>
      </c>
      <c r="D68" s="92">
        <v>1.5590277777777778E-2</v>
      </c>
      <c r="E68" t="e">
        <f t="shared" si="8"/>
        <v>#REF!</v>
      </c>
    </row>
    <row r="69" spans="1:5">
      <c r="A69" s="90">
        <v>253</v>
      </c>
      <c r="B69" t="str">
        <f t="shared" si="6"/>
        <v>H17 5/9 km</v>
      </c>
      <c r="C69" t="str">
        <f t="shared" si="7"/>
        <v>Patrik Nyman</v>
      </c>
      <c r="D69" s="92">
        <v>8.5995370370370357E-3</v>
      </c>
      <c r="E69" t="e">
        <f t="shared" si="8"/>
        <v>#REF!</v>
      </c>
    </row>
    <row r="70" spans="1:5">
      <c r="A70" s="90">
        <v>266</v>
      </c>
      <c r="B70" t="str">
        <f t="shared" si="6"/>
        <v>H17 5/9 km</v>
      </c>
      <c r="C70" t="str">
        <f t="shared" si="7"/>
        <v>Henrik Malmkvist</v>
      </c>
      <c r="D70" s="92">
        <v>1.4594907407407405E-2</v>
      </c>
      <c r="E70" t="e">
        <f t="shared" si="8"/>
        <v>#REF!</v>
      </c>
    </row>
    <row r="71" spans="1:5">
      <c r="A71" s="90">
        <v>261</v>
      </c>
      <c r="B71" t="str">
        <f t="shared" si="6"/>
        <v>H17 5/9 km</v>
      </c>
      <c r="C71" t="str">
        <f t="shared" si="7"/>
        <v>Jens Möllberg</v>
      </c>
      <c r="D71" s="92">
        <v>1.525462962962963E-2</v>
      </c>
      <c r="E71" t="e">
        <f t="shared" si="8"/>
        <v>#REF!</v>
      </c>
    </row>
    <row r="72" spans="1:5">
      <c r="A72" s="90">
        <v>202</v>
      </c>
      <c r="B72" t="str">
        <f t="shared" si="6"/>
        <v>H17 5/9 km</v>
      </c>
      <c r="C72" t="str">
        <f t="shared" si="7"/>
        <v>Magnus Einarsson</v>
      </c>
      <c r="D72" s="92">
        <v>1.5300925925925926E-2</v>
      </c>
      <c r="E72" t="e">
        <f t="shared" si="8"/>
        <v>#REF!</v>
      </c>
    </row>
    <row r="73" spans="1:5">
      <c r="A73" s="90">
        <v>283</v>
      </c>
      <c r="B73" t="str">
        <f t="shared" si="6"/>
        <v>H17 5/9 km</v>
      </c>
      <c r="C73" t="str">
        <f t="shared" si="7"/>
        <v>Carl-Fredrik Norgren</v>
      </c>
      <c r="D73" s="92">
        <v>1.5370370370370369E-2</v>
      </c>
      <c r="E73" t="e">
        <f t="shared" si="8"/>
        <v>#REF!</v>
      </c>
    </row>
    <row r="74" spans="1:5">
      <c r="A74" s="90">
        <v>219</v>
      </c>
      <c r="B74" t="str">
        <f t="shared" si="6"/>
        <v>H17 5/9 km</v>
      </c>
      <c r="C74" t="str">
        <f t="shared" si="7"/>
        <v>Simon Lewerentz</v>
      </c>
      <c r="D74" s="92">
        <v>1.5555555555555553E-2</v>
      </c>
      <c r="E74" t="e">
        <f t="shared" si="8"/>
        <v>#REF!</v>
      </c>
    </row>
    <row r="75" spans="1:5">
      <c r="A75" s="90">
        <v>235</v>
      </c>
      <c r="B75" t="str">
        <f t="shared" si="6"/>
        <v>H17 5/9 km</v>
      </c>
      <c r="C75" t="str">
        <f t="shared" si="7"/>
        <v>Magnus Leander</v>
      </c>
      <c r="D75" s="92">
        <v>1.5625E-2</v>
      </c>
      <c r="E75" t="e">
        <f t="shared" si="8"/>
        <v>#REF!</v>
      </c>
    </row>
    <row r="76" spans="1:5">
      <c r="A76" s="90">
        <v>213</v>
      </c>
      <c r="B76" t="str">
        <f t="shared" si="6"/>
        <v>H17 5/9 km</v>
      </c>
      <c r="C76" t="str">
        <f t="shared" si="7"/>
        <v>Jan Eriksson</v>
      </c>
      <c r="D76" s="92">
        <v>1.5671296296296298E-2</v>
      </c>
      <c r="E76" t="e">
        <f t="shared" si="8"/>
        <v>#REF!</v>
      </c>
    </row>
    <row r="77" spans="1:5">
      <c r="A77" s="90">
        <v>225</v>
      </c>
      <c r="B77" t="str">
        <f t="shared" si="6"/>
        <v>H17 5/9 km</v>
      </c>
      <c r="C77" t="str">
        <f t="shared" si="7"/>
        <v>Erik Eriksson</v>
      </c>
      <c r="D77" s="92">
        <v>1.5821759259259261E-2</v>
      </c>
      <c r="E77" t="e">
        <f t="shared" si="8"/>
        <v>#REF!</v>
      </c>
    </row>
    <row r="78" spans="1:5">
      <c r="A78" s="90">
        <v>262</v>
      </c>
      <c r="B78" t="str">
        <f t="shared" si="6"/>
        <v>H17 5/9 km</v>
      </c>
      <c r="C78" t="str">
        <f t="shared" si="7"/>
        <v>Sven-Erik Möllberg</v>
      </c>
      <c r="D78" s="92">
        <v>1.6875000000000001E-2</v>
      </c>
      <c r="E78" t="e">
        <f t="shared" si="8"/>
        <v>#REF!</v>
      </c>
    </row>
    <row r="79" spans="1:5">
      <c r="A79" s="90">
        <v>208</v>
      </c>
      <c r="B79" t="str">
        <f t="shared" si="6"/>
        <v>H17 5/9 km</v>
      </c>
      <c r="C79" t="str">
        <f t="shared" si="7"/>
        <v>Daniel Hellquist</v>
      </c>
      <c r="D79" s="92">
        <v>1.7303240740740741E-2</v>
      </c>
      <c r="E79" t="e">
        <f t="shared" si="8"/>
        <v>#REF!</v>
      </c>
    </row>
    <row r="80" spans="1:5">
      <c r="A80" s="90">
        <v>209</v>
      </c>
      <c r="B80" t="str">
        <f t="shared" si="6"/>
        <v>H17 5/9 km</v>
      </c>
      <c r="C80" t="str">
        <f t="shared" si="7"/>
        <v>Magnus Lindström</v>
      </c>
      <c r="D80" s="92">
        <v>1.8958333333333334E-2</v>
      </c>
      <c r="E80" t="e">
        <f t="shared" si="8"/>
        <v>#REF!</v>
      </c>
    </row>
    <row r="81" spans="1:5">
      <c r="A81" s="90">
        <v>272</v>
      </c>
      <c r="B81" t="str">
        <f t="shared" si="6"/>
        <v>H17 5/9 km</v>
      </c>
      <c r="C81" t="str">
        <f t="shared" si="7"/>
        <v>Lars Erik Bolinder</v>
      </c>
      <c r="D81" s="92">
        <v>1.9120370370370371E-2</v>
      </c>
      <c r="E81" t="e">
        <f t="shared" si="8"/>
        <v>#REF!</v>
      </c>
    </row>
    <row r="82" spans="1:5">
      <c r="A82" s="90">
        <v>231</v>
      </c>
      <c r="B82" t="str">
        <f t="shared" si="6"/>
        <v>H17 5/9 km</v>
      </c>
      <c r="C82" t="str">
        <f t="shared" si="7"/>
        <v>Jonas Jönsen</v>
      </c>
      <c r="D82" s="92">
        <v>1.9155092592592592E-2</v>
      </c>
      <c r="E82" t="e">
        <f t="shared" si="8"/>
        <v>#REF!</v>
      </c>
    </row>
    <row r="83" spans="1:5">
      <c r="A83" s="90">
        <v>273</v>
      </c>
      <c r="B83" t="str">
        <f t="shared" si="6"/>
        <v>H17 5/9 km</v>
      </c>
      <c r="C83" t="str">
        <f t="shared" si="7"/>
        <v>Oskar Bolinder</v>
      </c>
      <c r="D83" s="92">
        <v>2.0983796296296296E-2</v>
      </c>
      <c r="E83" t="e">
        <f t="shared" si="8"/>
        <v>#REF!</v>
      </c>
    </row>
    <row r="84" spans="1:5">
      <c r="A84" s="90">
        <v>204</v>
      </c>
      <c r="B84" t="str">
        <f t="shared" si="6"/>
        <v>H17 5/9 km</v>
      </c>
      <c r="C84" t="str">
        <f t="shared" si="7"/>
        <v>Erik Petersson</v>
      </c>
      <c r="D84" s="92">
        <v>2.1307870370370369E-2</v>
      </c>
      <c r="E84" t="e">
        <f t="shared" si="8"/>
        <v>#REF!</v>
      </c>
    </row>
    <row r="85" spans="1:5">
      <c r="A85" s="90">
        <v>236</v>
      </c>
      <c r="B85" t="str">
        <f t="shared" si="6"/>
        <v>H17 5/9 km</v>
      </c>
      <c r="C85" t="str">
        <f t="shared" si="7"/>
        <v>Ola Augustsson</v>
      </c>
      <c r="D85" s="92">
        <v>2.584490740740741E-2</v>
      </c>
      <c r="E85" t="e">
        <f t="shared" si="8"/>
        <v>#REF!</v>
      </c>
    </row>
    <row r="86" spans="1:5">
      <c r="A86" s="90">
        <v>217</v>
      </c>
      <c r="B86" t="str">
        <f t="shared" si="6"/>
        <v>H17 5/9 km</v>
      </c>
      <c r="C86" t="str">
        <f t="shared" si="7"/>
        <v>Stefan Andersson</v>
      </c>
      <c r="D86" s="92">
        <v>2.8726851851851851E-2</v>
      </c>
      <c r="E86" t="e">
        <f t="shared" si="8"/>
        <v>#REF!</v>
      </c>
    </row>
    <row r="87" spans="1:5">
      <c r="A87" s="90">
        <v>205</v>
      </c>
      <c r="B87" t="str">
        <f t="shared" si="6"/>
        <v>H17 5/9 km</v>
      </c>
      <c r="C87" t="str">
        <f t="shared" si="7"/>
        <v>Jörgen Bergkvist</v>
      </c>
      <c r="D87" s="92">
        <v>3.0439814814814819E-2</v>
      </c>
      <c r="E87" t="e">
        <f t="shared" si="8"/>
        <v>#REF!</v>
      </c>
    </row>
    <row r="88" spans="1:5">
      <c r="A88" s="90"/>
      <c r="B88" t="e">
        <f t="shared" si="6"/>
        <v>#N/A</v>
      </c>
      <c r="C88" t="e">
        <f t="shared" si="7"/>
        <v>#N/A</v>
      </c>
      <c r="D88" s="92"/>
      <c r="E88" t="e">
        <f t="shared" si="8"/>
        <v>#N/A</v>
      </c>
    </row>
    <row r="89" spans="1:5">
      <c r="A89" s="90"/>
      <c r="B89" t="e">
        <f t="shared" si="6"/>
        <v>#N/A</v>
      </c>
      <c r="C89" t="e">
        <f t="shared" si="7"/>
        <v>#N/A</v>
      </c>
      <c r="D89" s="92"/>
      <c r="E89" t="e">
        <f t="shared" si="8"/>
        <v>#N/A</v>
      </c>
    </row>
    <row r="90" spans="1:5">
      <c r="A90" s="90"/>
      <c r="B90" t="e">
        <f t="shared" si="6"/>
        <v>#N/A</v>
      </c>
      <c r="C90" t="e">
        <f t="shared" si="7"/>
        <v>#N/A</v>
      </c>
      <c r="D90" s="92"/>
      <c r="E90" t="e">
        <f t="shared" si="8"/>
        <v>#N/A</v>
      </c>
    </row>
    <row r="91" spans="1:5">
      <c r="A91" s="90"/>
      <c r="B91" t="e">
        <f t="shared" si="6"/>
        <v>#N/A</v>
      </c>
      <c r="C91" t="e">
        <f t="shared" si="7"/>
        <v>#N/A</v>
      </c>
      <c r="D91" s="92"/>
      <c r="E91" t="e">
        <f t="shared" si="8"/>
        <v>#N/A</v>
      </c>
    </row>
    <row r="92" spans="1:5">
      <c r="A92" s="90"/>
      <c r="B92" t="e">
        <f t="shared" si="6"/>
        <v>#N/A</v>
      </c>
      <c r="C92" t="e">
        <f t="shared" si="7"/>
        <v>#N/A</v>
      </c>
      <c r="D92" s="92"/>
      <c r="E92" t="e">
        <f t="shared" si="8"/>
        <v>#N/A</v>
      </c>
    </row>
    <row r="93" spans="1:5">
      <c r="A93" s="90"/>
      <c r="B93" t="e">
        <f t="shared" si="6"/>
        <v>#N/A</v>
      </c>
      <c r="C93" t="e">
        <f t="shared" si="7"/>
        <v>#N/A</v>
      </c>
      <c r="D93" s="92"/>
      <c r="E93" t="e">
        <f t="shared" si="8"/>
        <v>#N/A</v>
      </c>
    </row>
    <row r="94" spans="1:5">
      <c r="A94" s="90"/>
      <c r="B94" t="e">
        <f t="shared" si="6"/>
        <v>#N/A</v>
      </c>
      <c r="C94" t="e">
        <f t="shared" si="7"/>
        <v>#N/A</v>
      </c>
      <c r="D94" s="92"/>
      <c r="E94" t="e">
        <f t="shared" si="8"/>
        <v>#N/A</v>
      </c>
    </row>
    <row r="95" spans="1:5">
      <c r="A95" s="90"/>
      <c r="B95" t="e">
        <f t="shared" si="6"/>
        <v>#N/A</v>
      </c>
      <c r="C95" t="e">
        <f t="shared" si="7"/>
        <v>#N/A</v>
      </c>
      <c r="D95" s="92"/>
      <c r="E95" t="e">
        <f t="shared" si="8"/>
        <v>#N/A</v>
      </c>
    </row>
    <row r="96" spans="1:5">
      <c r="A96" s="90"/>
      <c r="B96" t="e">
        <f t="shared" si="6"/>
        <v>#N/A</v>
      </c>
      <c r="C96" t="e">
        <f t="shared" si="7"/>
        <v>#N/A</v>
      </c>
      <c r="D96" s="92"/>
      <c r="E96" t="e">
        <f t="shared" si="8"/>
        <v>#N/A</v>
      </c>
    </row>
    <row r="97" spans="1:5">
      <c r="A97" s="90"/>
      <c r="B97" t="e">
        <f t="shared" si="6"/>
        <v>#N/A</v>
      </c>
      <c r="C97" t="e">
        <f t="shared" si="7"/>
        <v>#N/A</v>
      </c>
      <c r="D97" s="93"/>
      <c r="E97" t="e">
        <f t="shared" si="8"/>
        <v>#N/A</v>
      </c>
    </row>
    <row r="98" spans="1:5">
      <c r="A98" s="90"/>
      <c r="B98" t="e">
        <f t="shared" si="6"/>
        <v>#N/A</v>
      </c>
      <c r="C98" t="e">
        <f t="shared" si="7"/>
        <v>#N/A</v>
      </c>
      <c r="D98" s="93"/>
      <c r="E98" t="e">
        <f t="shared" si="8"/>
        <v>#N/A</v>
      </c>
    </row>
    <row r="99" spans="1:5">
      <c r="A99" s="90"/>
      <c r="B99" t="e">
        <f t="shared" si="6"/>
        <v>#N/A</v>
      </c>
      <c r="C99" t="e">
        <f t="shared" si="7"/>
        <v>#N/A</v>
      </c>
      <c r="D99" s="93"/>
      <c r="E99" t="e">
        <f t="shared" si="8"/>
        <v>#N/A</v>
      </c>
    </row>
    <row r="100" spans="1:5">
      <c r="A100" s="90"/>
      <c r="B100" t="e">
        <f t="shared" si="6"/>
        <v>#N/A</v>
      </c>
      <c r="C100" t="e">
        <f t="shared" si="7"/>
        <v>#N/A</v>
      </c>
      <c r="D100" s="93"/>
      <c r="E100" t="e">
        <f t="shared" si="8"/>
        <v>#N/A</v>
      </c>
    </row>
    <row r="101" spans="1:5">
      <c r="A101" s="90"/>
      <c r="B101" t="e">
        <f t="shared" si="6"/>
        <v>#N/A</v>
      </c>
      <c r="C101" t="e">
        <f t="shared" si="7"/>
        <v>#N/A</v>
      </c>
      <c r="D101" s="93"/>
      <c r="E101" t="e">
        <f t="shared" si="8"/>
        <v>#N/A</v>
      </c>
    </row>
    <row r="102" spans="1:5">
      <c r="A102" s="90"/>
      <c r="B102" t="e">
        <f t="shared" si="6"/>
        <v>#N/A</v>
      </c>
      <c r="C102" t="e">
        <f t="shared" si="7"/>
        <v>#N/A</v>
      </c>
      <c r="D102" s="93"/>
      <c r="E102" t="e">
        <f t="shared" si="8"/>
        <v>#N/A</v>
      </c>
    </row>
  </sheetData>
  <autoFilter ref="A2:E102">
    <sortState ref="A3:E102">
      <sortCondition ref="B2:B102"/>
    </sortState>
  </autoFilter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B1:H238"/>
  <sheetViews>
    <sheetView topLeftCell="B124" workbookViewId="0">
      <selection activeCell="A198" sqref="A198"/>
    </sheetView>
  </sheetViews>
  <sheetFormatPr baseColWidth="10" defaultColWidth="9.6640625" defaultRowHeight="14.5" customHeight="1" x14ac:dyDescent="0"/>
  <cols>
    <col min="1" max="1" width="3.33203125" style="64" customWidth="1"/>
    <col min="2" max="2" width="4.1640625" style="74" customWidth="1"/>
    <col min="3" max="3" width="25.5" style="64" customWidth="1"/>
    <col min="4" max="4" width="9.5" style="75" customWidth="1"/>
    <col min="5" max="5" width="8.33203125" style="64" customWidth="1"/>
    <col min="6" max="6" width="4.1640625" style="74" customWidth="1"/>
    <col min="7" max="7" width="25.5" style="64" customWidth="1"/>
    <col min="8" max="8" width="9.5" style="75" customWidth="1"/>
    <col min="9" max="9" width="8.33203125" style="64" bestFit="1" customWidth="1"/>
    <col min="10" max="16384" width="9.6640625" style="64"/>
  </cols>
  <sheetData>
    <row r="1" spans="2:8" ht="19" thickBot="1">
      <c r="B1" s="61"/>
      <c r="C1" s="62" t="s">
        <v>571</v>
      </c>
      <c r="D1" s="63"/>
      <c r="F1" s="61"/>
      <c r="G1" s="62" t="s">
        <v>572</v>
      </c>
      <c r="H1" s="63"/>
    </row>
    <row r="2" spans="2:8" ht="16" thickBot="1">
      <c r="B2" s="65" t="s">
        <v>555</v>
      </c>
      <c r="C2" s="66" t="s">
        <v>21</v>
      </c>
      <c r="D2" s="67"/>
      <c r="F2" s="65" t="s">
        <v>555</v>
      </c>
      <c r="G2" s="66" t="s">
        <v>21</v>
      </c>
      <c r="H2" s="68"/>
    </row>
    <row r="3" spans="2:8" ht="14.5" customHeight="1">
      <c r="B3" s="69">
        <v>1</v>
      </c>
      <c r="C3" s="70" t="s">
        <v>41</v>
      </c>
      <c r="D3" s="71"/>
      <c r="F3" s="69">
        <v>1</v>
      </c>
      <c r="G3" s="70" t="s">
        <v>626</v>
      </c>
      <c r="H3" s="71"/>
    </row>
    <row r="4" spans="2:8" ht="14.5" customHeight="1">
      <c r="B4" s="69">
        <v>2</v>
      </c>
      <c r="C4" s="70" t="s">
        <v>45</v>
      </c>
      <c r="D4" s="71"/>
      <c r="F4" s="69">
        <v>2</v>
      </c>
      <c r="G4" s="70" t="s">
        <v>641</v>
      </c>
      <c r="H4" s="71"/>
    </row>
    <row r="5" spans="2:8" ht="14.5" customHeight="1">
      <c r="B5" s="69">
        <v>3</v>
      </c>
      <c r="C5" s="70" t="s">
        <v>46</v>
      </c>
      <c r="D5" s="71"/>
      <c r="F5" s="69">
        <v>3</v>
      </c>
      <c r="G5" s="70" t="s">
        <v>59</v>
      </c>
      <c r="H5" s="71"/>
    </row>
    <row r="6" spans="2:8" ht="14.5" customHeight="1">
      <c r="B6" s="69">
        <v>4</v>
      </c>
      <c r="C6" s="70" t="s">
        <v>29</v>
      </c>
      <c r="D6" s="71"/>
      <c r="F6" s="69">
        <v>4</v>
      </c>
      <c r="G6" s="70" t="s">
        <v>638</v>
      </c>
      <c r="H6" s="71"/>
    </row>
    <row r="7" spans="2:8" ht="14.5" customHeight="1">
      <c r="B7" s="69">
        <v>5</v>
      </c>
      <c r="C7" s="70" t="s">
        <v>56</v>
      </c>
      <c r="D7" s="71"/>
      <c r="F7" s="69">
        <v>5</v>
      </c>
      <c r="G7" s="70" t="s">
        <v>71</v>
      </c>
      <c r="H7" s="71"/>
    </row>
    <row r="8" spans="2:8" ht="14.5" customHeight="1">
      <c r="B8" s="69">
        <v>6</v>
      </c>
      <c r="C8" s="70" t="s">
        <v>57</v>
      </c>
      <c r="D8" s="71"/>
      <c r="F8" s="69">
        <v>6</v>
      </c>
      <c r="G8" s="70" t="s">
        <v>76</v>
      </c>
      <c r="H8" s="71"/>
    </row>
    <row r="9" spans="2:8" ht="14.5" customHeight="1">
      <c r="B9" s="69">
        <v>7</v>
      </c>
      <c r="C9" s="70" t="s">
        <v>613</v>
      </c>
      <c r="D9" s="71"/>
      <c r="F9" s="69">
        <v>7</v>
      </c>
      <c r="G9" s="70" t="s">
        <v>63</v>
      </c>
      <c r="H9" s="71"/>
    </row>
    <row r="10" spans="2:8" ht="14.5" customHeight="1">
      <c r="B10" s="69">
        <v>8</v>
      </c>
      <c r="C10" s="70" t="s">
        <v>30</v>
      </c>
      <c r="D10" s="71"/>
      <c r="F10" s="69">
        <v>8</v>
      </c>
      <c r="G10" s="70" t="s">
        <v>623</v>
      </c>
      <c r="H10" s="71"/>
    </row>
    <row r="11" spans="2:8" ht="14.5" customHeight="1">
      <c r="B11" s="69">
        <v>9</v>
      </c>
      <c r="C11" s="70" t="s">
        <v>34</v>
      </c>
      <c r="D11" s="71"/>
      <c r="F11" s="69">
        <v>9</v>
      </c>
      <c r="G11" s="70" t="s">
        <v>64</v>
      </c>
      <c r="H11" s="71"/>
    </row>
    <row r="12" spans="2:8" ht="14.5" customHeight="1">
      <c r="B12" s="69">
        <v>10</v>
      </c>
      <c r="C12" s="70" t="s">
        <v>53</v>
      </c>
      <c r="D12" s="71"/>
      <c r="F12" s="69">
        <v>10</v>
      </c>
      <c r="G12" s="70" t="s">
        <v>65</v>
      </c>
      <c r="H12" s="71"/>
    </row>
    <row r="13" spans="2:8" ht="14.5" customHeight="1">
      <c r="B13" s="69">
        <v>11</v>
      </c>
      <c r="C13" s="70" t="s">
        <v>26</v>
      </c>
      <c r="D13" s="71"/>
      <c r="F13" s="69">
        <v>11</v>
      </c>
      <c r="G13" s="70" t="s">
        <v>643</v>
      </c>
      <c r="H13" s="71"/>
    </row>
    <row r="14" spans="2:8" ht="14.5" customHeight="1">
      <c r="B14" s="69">
        <v>12</v>
      </c>
      <c r="C14" s="70" t="s">
        <v>23</v>
      </c>
      <c r="D14" s="71"/>
      <c r="F14" s="69">
        <v>12</v>
      </c>
      <c r="G14" s="70" t="s">
        <v>88</v>
      </c>
      <c r="H14" s="71"/>
    </row>
    <row r="15" spans="2:8" ht="14.5" customHeight="1">
      <c r="B15" s="69">
        <v>13</v>
      </c>
      <c r="C15" s="70" t="s">
        <v>22</v>
      </c>
      <c r="D15" s="71"/>
      <c r="F15" s="69">
        <v>13</v>
      </c>
      <c r="G15" s="70" t="s">
        <v>66</v>
      </c>
      <c r="H15" s="71"/>
    </row>
    <row r="16" spans="2:8" ht="14.5" customHeight="1">
      <c r="B16" s="69">
        <v>14</v>
      </c>
      <c r="C16" s="70" t="s">
        <v>611</v>
      </c>
      <c r="D16" s="71"/>
      <c r="F16" s="69">
        <v>14</v>
      </c>
      <c r="G16" s="70" t="s">
        <v>644</v>
      </c>
      <c r="H16" s="71"/>
    </row>
    <row r="17" spans="2:8" ht="14.5" customHeight="1">
      <c r="B17" s="69">
        <v>15</v>
      </c>
      <c r="C17" s="70" t="s">
        <v>32</v>
      </c>
      <c r="D17" s="71"/>
      <c r="F17" s="69">
        <v>15</v>
      </c>
      <c r="G17" s="70" t="s">
        <v>635</v>
      </c>
      <c r="H17" s="71"/>
    </row>
    <row r="18" spans="2:8" ht="14.5" customHeight="1">
      <c r="B18" s="69">
        <v>16</v>
      </c>
      <c r="C18" s="70" t="s">
        <v>54</v>
      </c>
      <c r="D18" s="71"/>
      <c r="F18" s="69">
        <v>16</v>
      </c>
      <c r="G18" s="70" t="s">
        <v>91</v>
      </c>
      <c r="H18" s="71"/>
    </row>
    <row r="19" spans="2:8" ht="14.5" customHeight="1">
      <c r="B19" s="69">
        <v>17</v>
      </c>
      <c r="C19" s="70" t="s">
        <v>37</v>
      </c>
      <c r="D19" s="71"/>
      <c r="F19" s="69">
        <v>17</v>
      </c>
      <c r="G19" s="70" t="s">
        <v>89</v>
      </c>
      <c r="H19" s="71"/>
    </row>
    <row r="20" spans="2:8" ht="14.5" customHeight="1">
      <c r="B20" s="69">
        <v>18</v>
      </c>
      <c r="C20" s="70" t="s">
        <v>27</v>
      </c>
      <c r="D20" s="71"/>
      <c r="F20" s="69">
        <v>18</v>
      </c>
      <c r="G20" s="70" t="s">
        <v>83</v>
      </c>
      <c r="H20" s="71"/>
    </row>
    <row r="21" spans="2:8" ht="14.5" customHeight="1">
      <c r="B21" s="69">
        <v>19</v>
      </c>
      <c r="C21" s="70" t="s">
        <v>31</v>
      </c>
      <c r="D21" s="71"/>
      <c r="F21" s="69">
        <v>19</v>
      </c>
      <c r="G21" s="70" t="s">
        <v>85</v>
      </c>
      <c r="H21" s="71"/>
    </row>
    <row r="22" spans="2:8" ht="14.5" customHeight="1">
      <c r="B22" s="69">
        <v>20</v>
      </c>
      <c r="C22" s="70" t="s">
        <v>615</v>
      </c>
      <c r="D22" s="71"/>
      <c r="F22" s="69">
        <v>20</v>
      </c>
      <c r="G22" s="70" t="s">
        <v>79</v>
      </c>
      <c r="H22" s="71"/>
    </row>
    <row r="23" spans="2:8" ht="14.5" customHeight="1">
      <c r="B23" s="69">
        <v>21</v>
      </c>
      <c r="C23" s="70" t="s">
        <v>58</v>
      </c>
      <c r="D23" s="71"/>
      <c r="F23" s="69">
        <v>21</v>
      </c>
      <c r="G23" s="70" t="s">
        <v>642</v>
      </c>
      <c r="H23" s="71"/>
    </row>
    <row r="24" spans="2:8" ht="14.5" customHeight="1">
      <c r="B24" s="69">
        <v>22</v>
      </c>
      <c r="C24" s="70" t="s">
        <v>38</v>
      </c>
      <c r="D24" s="71"/>
      <c r="F24" s="69">
        <v>22</v>
      </c>
      <c r="G24" s="70" t="s">
        <v>629</v>
      </c>
      <c r="H24" s="71"/>
    </row>
    <row r="25" spans="2:8" ht="14.5" customHeight="1">
      <c r="B25" s="69">
        <v>23</v>
      </c>
      <c r="C25" s="72" t="s">
        <v>39</v>
      </c>
      <c r="D25" s="73"/>
      <c r="F25" s="69">
        <v>23</v>
      </c>
      <c r="G25" s="72" t="s">
        <v>645</v>
      </c>
      <c r="H25" s="73"/>
    </row>
    <row r="26" spans="2:8" ht="14.5" customHeight="1">
      <c r="B26" s="69">
        <v>24</v>
      </c>
      <c r="C26" s="72" t="s">
        <v>617</v>
      </c>
      <c r="D26" s="73"/>
      <c r="F26" s="69">
        <v>24</v>
      </c>
      <c r="G26" s="72" t="s">
        <v>92</v>
      </c>
      <c r="H26" s="73"/>
    </row>
    <row r="27" spans="2:8" ht="14.5" customHeight="1">
      <c r="B27" s="69">
        <v>25</v>
      </c>
      <c r="C27" s="72" t="s">
        <v>50</v>
      </c>
      <c r="D27" s="73"/>
      <c r="F27" s="69">
        <v>25</v>
      </c>
      <c r="G27" s="72" t="s">
        <v>648</v>
      </c>
      <c r="H27" s="73"/>
    </row>
    <row r="28" spans="2:8" ht="14.5" customHeight="1">
      <c r="B28" s="69">
        <v>26</v>
      </c>
      <c r="C28" s="72" t="s">
        <v>55</v>
      </c>
      <c r="D28" s="73"/>
      <c r="F28" s="69">
        <v>26</v>
      </c>
      <c r="G28" s="72" t="s">
        <v>624</v>
      </c>
      <c r="H28" s="73"/>
    </row>
    <row r="29" spans="2:8" ht="14.5" customHeight="1">
      <c r="B29" s="69">
        <v>27</v>
      </c>
      <c r="C29" s="72" t="s">
        <v>1221</v>
      </c>
      <c r="D29" s="73"/>
      <c r="F29" s="69">
        <v>27</v>
      </c>
      <c r="G29" s="72" t="s">
        <v>625</v>
      </c>
      <c r="H29" s="73"/>
    </row>
    <row r="30" spans="2:8" ht="14.5" customHeight="1">
      <c r="B30" s="69">
        <v>28</v>
      </c>
      <c r="C30" s="72" t="s">
        <v>1222</v>
      </c>
      <c r="D30" s="73"/>
      <c r="F30" s="69">
        <v>28</v>
      </c>
      <c r="G30" s="72" t="s">
        <v>634</v>
      </c>
      <c r="H30" s="73"/>
    </row>
    <row r="31" spans="2:8" ht="14.5" customHeight="1">
      <c r="B31" s="69">
        <v>29</v>
      </c>
      <c r="C31" s="72" t="s">
        <v>1223</v>
      </c>
      <c r="D31" s="73"/>
      <c r="F31" s="69">
        <v>29</v>
      </c>
      <c r="G31" s="72" t="s">
        <v>639</v>
      </c>
      <c r="H31" s="73"/>
    </row>
    <row r="32" spans="2:8" ht="14.5" customHeight="1">
      <c r="B32" s="69">
        <v>30</v>
      </c>
      <c r="C32" s="72" t="s">
        <v>1242</v>
      </c>
      <c r="D32" s="73"/>
      <c r="F32" s="69">
        <v>30</v>
      </c>
      <c r="G32" s="72" t="s">
        <v>77</v>
      </c>
      <c r="H32" s="73"/>
    </row>
    <row r="33" spans="2:8" ht="14.5" customHeight="1">
      <c r="B33" s="69">
        <v>31</v>
      </c>
      <c r="C33" s="72" t="s">
        <v>1226</v>
      </c>
      <c r="D33" s="73"/>
      <c r="F33" s="69">
        <v>31</v>
      </c>
      <c r="G33" s="72" t="s">
        <v>72</v>
      </c>
      <c r="H33" s="73"/>
    </row>
    <row r="34" spans="2:8" ht="14.5" customHeight="1">
      <c r="B34" s="69">
        <v>32</v>
      </c>
      <c r="C34" s="72" t="s">
        <v>1227</v>
      </c>
      <c r="D34" s="73"/>
      <c r="F34" s="69">
        <v>32</v>
      </c>
      <c r="G34" s="72" t="s">
        <v>80</v>
      </c>
      <c r="H34" s="73"/>
    </row>
    <row r="35" spans="2:8" ht="14.5" customHeight="1">
      <c r="B35" s="69">
        <v>33</v>
      </c>
      <c r="C35" s="72" t="s">
        <v>1230</v>
      </c>
      <c r="D35" s="73"/>
      <c r="F35" s="69">
        <v>33</v>
      </c>
      <c r="G35" s="72" t="s">
        <v>646</v>
      </c>
      <c r="H35" s="73"/>
    </row>
    <row r="36" spans="2:8" ht="14.5" customHeight="1">
      <c r="B36" s="69">
        <v>34</v>
      </c>
      <c r="C36" s="72"/>
      <c r="D36" s="73"/>
      <c r="F36" s="69">
        <v>34</v>
      </c>
      <c r="G36" s="72" t="s">
        <v>1233</v>
      </c>
      <c r="H36" s="73"/>
    </row>
    <row r="37" spans="2:8" ht="14.5" customHeight="1">
      <c r="B37" s="69">
        <v>35</v>
      </c>
      <c r="C37" s="72"/>
      <c r="D37" s="73"/>
      <c r="F37" s="69">
        <v>35</v>
      </c>
      <c r="G37" s="72" t="s">
        <v>62</v>
      </c>
      <c r="H37" s="73"/>
    </row>
    <row r="38" spans="2:8" ht="14.5" customHeight="1">
      <c r="B38" s="69">
        <v>36</v>
      </c>
      <c r="C38" s="72"/>
      <c r="D38" s="73"/>
      <c r="F38" s="69">
        <v>36</v>
      </c>
      <c r="G38" s="72" t="s">
        <v>1235</v>
      </c>
      <c r="H38" s="73"/>
    </row>
    <row r="39" spans="2:8" ht="14.5" customHeight="1">
      <c r="B39" s="69">
        <v>37</v>
      </c>
      <c r="C39" s="72"/>
      <c r="D39" s="73"/>
      <c r="F39" s="69">
        <v>37</v>
      </c>
      <c r="G39" s="72" t="s">
        <v>1236</v>
      </c>
      <c r="H39" s="73"/>
    </row>
    <row r="40" spans="2:8" ht="14.5" customHeight="1">
      <c r="B40" s="69">
        <v>38</v>
      </c>
      <c r="C40" s="72"/>
      <c r="D40" s="73"/>
      <c r="F40" s="69">
        <v>38</v>
      </c>
      <c r="G40" s="72" t="s">
        <v>1238</v>
      </c>
      <c r="H40" s="73"/>
    </row>
    <row r="41" spans="2:8" ht="14.5" customHeight="1">
      <c r="B41" s="69">
        <v>39</v>
      </c>
      <c r="C41" s="72"/>
      <c r="D41" s="73"/>
      <c r="F41" s="69">
        <v>39</v>
      </c>
      <c r="G41" s="72" t="s">
        <v>1240</v>
      </c>
      <c r="H41" s="73"/>
    </row>
    <row r="42" spans="2:8" ht="14.5" customHeight="1">
      <c r="B42" s="69">
        <v>40</v>
      </c>
      <c r="C42" s="72"/>
      <c r="D42" s="73"/>
      <c r="F42" s="69">
        <v>40</v>
      </c>
      <c r="G42" s="72"/>
      <c r="H42" s="73"/>
    </row>
    <row r="43" spans="2:8" ht="14.5" customHeight="1">
      <c r="B43" s="69">
        <v>41</v>
      </c>
      <c r="C43" s="72"/>
      <c r="D43" s="73"/>
      <c r="F43" s="69">
        <v>41</v>
      </c>
      <c r="G43" s="72"/>
      <c r="H43" s="73"/>
    </row>
    <row r="44" spans="2:8" ht="14.5" customHeight="1">
      <c r="B44" s="69">
        <v>42</v>
      </c>
      <c r="C44" s="72"/>
      <c r="D44" s="73"/>
      <c r="F44" s="69">
        <v>42</v>
      </c>
      <c r="G44" s="72"/>
      <c r="H44" s="73"/>
    </row>
    <row r="45" spans="2:8" ht="14.5" customHeight="1">
      <c r="B45" s="69">
        <v>43</v>
      </c>
      <c r="C45" s="72"/>
      <c r="D45" s="73"/>
      <c r="F45" s="69">
        <v>43</v>
      </c>
      <c r="G45" s="72"/>
      <c r="H45" s="73"/>
    </row>
    <row r="46" spans="2:8" ht="14.5" customHeight="1">
      <c r="B46" s="69">
        <v>44</v>
      </c>
      <c r="C46" s="72"/>
      <c r="D46" s="73"/>
      <c r="F46" s="69">
        <v>44</v>
      </c>
      <c r="G46" s="72"/>
      <c r="H46" s="73"/>
    </row>
    <row r="47" spans="2:8" ht="14.5" customHeight="1">
      <c r="B47" s="69">
        <v>45</v>
      </c>
      <c r="C47" s="72"/>
      <c r="D47" s="73"/>
      <c r="F47" s="69">
        <v>45</v>
      </c>
      <c r="G47" s="72"/>
      <c r="H47" s="73"/>
    </row>
    <row r="48" spans="2:8" ht="14.5" customHeight="1">
      <c r="B48" s="69">
        <v>46</v>
      </c>
      <c r="C48" s="72"/>
      <c r="D48" s="73"/>
      <c r="F48" s="69">
        <v>46</v>
      </c>
      <c r="G48" s="72"/>
      <c r="H48" s="73"/>
    </row>
    <row r="49" spans="2:8" ht="14.5" customHeight="1">
      <c r="B49" s="96"/>
      <c r="C49" s="97"/>
      <c r="D49" s="98"/>
      <c r="F49" s="96"/>
      <c r="G49" s="97"/>
      <c r="H49" s="98"/>
    </row>
    <row r="50" spans="2:8" ht="14.5" customHeight="1">
      <c r="B50" s="96"/>
      <c r="C50" s="97"/>
      <c r="D50" s="98"/>
      <c r="F50" s="96"/>
      <c r="G50" s="97"/>
      <c r="H50" s="98"/>
    </row>
    <row r="51" spans="2:8" ht="14.5" customHeight="1" thickBot="1"/>
    <row r="52" spans="2:8" ht="19" thickBot="1">
      <c r="B52" s="61"/>
      <c r="C52" s="62" t="s">
        <v>182</v>
      </c>
      <c r="D52" s="63"/>
      <c r="F52" s="61"/>
      <c r="G52" s="62" t="s">
        <v>557</v>
      </c>
      <c r="H52" s="63"/>
    </row>
    <row r="53" spans="2:8" ht="16" thickBot="1">
      <c r="B53" s="65" t="s">
        <v>555</v>
      </c>
      <c r="C53" s="66" t="s">
        <v>21</v>
      </c>
      <c r="D53" s="68" t="s">
        <v>194</v>
      </c>
      <c r="F53" s="65" t="s">
        <v>555</v>
      </c>
      <c r="G53" s="66" t="s">
        <v>21</v>
      </c>
      <c r="H53" s="68" t="s">
        <v>194</v>
      </c>
    </row>
    <row r="54" spans="2:8" ht="14.5" customHeight="1">
      <c r="B54" s="69">
        <v>1</v>
      </c>
      <c r="C54" s="70" t="s">
        <v>115</v>
      </c>
      <c r="D54" s="71">
        <v>2.9166666666666668E-3</v>
      </c>
      <c r="F54" s="69">
        <v>1</v>
      </c>
      <c r="G54" s="70" t="s">
        <v>148</v>
      </c>
      <c r="H54" s="71">
        <v>2.9513888888888888E-3</v>
      </c>
    </row>
    <row r="55" spans="2:8" ht="14.5" customHeight="1">
      <c r="B55" s="76">
        <v>2</v>
      </c>
      <c r="C55" s="72" t="s">
        <v>103</v>
      </c>
      <c r="D55" s="73">
        <v>2.9976851851851848E-3</v>
      </c>
      <c r="F55" s="76">
        <v>2</v>
      </c>
      <c r="G55" s="72" t="s">
        <v>141</v>
      </c>
      <c r="H55" s="73">
        <v>3.0902777777777782E-3</v>
      </c>
    </row>
    <row r="56" spans="2:8" ht="14.5" customHeight="1">
      <c r="B56" s="76">
        <v>3</v>
      </c>
      <c r="C56" s="72" t="s">
        <v>40</v>
      </c>
      <c r="D56" s="73">
        <v>3.0324074074074073E-3</v>
      </c>
      <c r="F56" s="76">
        <v>3</v>
      </c>
      <c r="G56" s="72" t="s">
        <v>604</v>
      </c>
      <c r="H56" s="73">
        <v>3.1134259259259257E-3</v>
      </c>
    </row>
    <row r="57" spans="2:8" ht="14.5" customHeight="1">
      <c r="B57" s="76">
        <v>4</v>
      </c>
      <c r="C57" s="72" t="s">
        <v>108</v>
      </c>
      <c r="D57" s="73">
        <v>3.1944444444444442E-3</v>
      </c>
      <c r="F57" s="76">
        <v>4</v>
      </c>
      <c r="G57" s="72" t="s">
        <v>159</v>
      </c>
      <c r="H57" s="73">
        <v>3.2291666666666666E-3</v>
      </c>
    </row>
    <row r="58" spans="2:8" ht="14.5" customHeight="1">
      <c r="B58" s="76">
        <v>5</v>
      </c>
      <c r="C58" s="72" t="s">
        <v>113</v>
      </c>
      <c r="D58" s="73">
        <v>3.2638888888888891E-3</v>
      </c>
      <c r="F58" s="76">
        <v>5</v>
      </c>
      <c r="G58" s="72" t="s">
        <v>140</v>
      </c>
      <c r="H58" s="73">
        <v>3.530092592592592E-3</v>
      </c>
    </row>
    <row r="59" spans="2:8" ht="14.5" customHeight="1">
      <c r="B59" s="76">
        <v>6</v>
      </c>
      <c r="C59" s="72" t="s">
        <v>107</v>
      </c>
      <c r="D59" s="73">
        <v>3.2754629629629631E-3</v>
      </c>
      <c r="F59" s="76">
        <v>6</v>
      </c>
      <c r="G59" s="72" t="s">
        <v>180</v>
      </c>
      <c r="H59" s="73">
        <v>3.5532407407407405E-3</v>
      </c>
    </row>
    <row r="60" spans="2:8" ht="14.5" customHeight="1">
      <c r="B60" s="76">
        <v>7</v>
      </c>
      <c r="C60" s="72" t="s">
        <v>48</v>
      </c>
      <c r="D60" s="73">
        <v>3.3449074074074071E-3</v>
      </c>
      <c r="F60" s="76">
        <v>7</v>
      </c>
      <c r="G60" s="72" t="s">
        <v>167</v>
      </c>
      <c r="H60" s="73">
        <v>3.645833333333333E-3</v>
      </c>
    </row>
    <row r="61" spans="2:8" ht="14.5" customHeight="1">
      <c r="B61" s="76">
        <v>8</v>
      </c>
      <c r="C61" s="72" t="s">
        <v>111</v>
      </c>
      <c r="D61" s="73">
        <v>3.645833333333333E-3</v>
      </c>
      <c r="F61" s="76">
        <v>8</v>
      </c>
      <c r="G61" s="72" t="s">
        <v>151</v>
      </c>
      <c r="H61" s="73">
        <v>3.8194444444444443E-3</v>
      </c>
    </row>
    <row r="62" spans="2:8" ht="14.5" customHeight="1">
      <c r="B62" s="76">
        <v>9</v>
      </c>
      <c r="C62" s="72" t="s">
        <v>1217</v>
      </c>
      <c r="D62" s="73">
        <v>4.2824074074074075E-3</v>
      </c>
      <c r="F62" s="76">
        <v>9</v>
      </c>
      <c r="G62" s="72" t="s">
        <v>156</v>
      </c>
      <c r="H62" s="73">
        <v>3.8425925925925923E-3</v>
      </c>
    </row>
    <row r="63" spans="2:8" ht="14.5" customHeight="1">
      <c r="B63" s="69">
        <v>10</v>
      </c>
      <c r="C63" s="70" t="s">
        <v>125</v>
      </c>
      <c r="D63" s="71">
        <v>4.340277777777778E-3</v>
      </c>
      <c r="F63" s="69">
        <v>10</v>
      </c>
      <c r="G63" s="70" t="s">
        <v>179</v>
      </c>
      <c r="H63" s="71">
        <v>3.9814814814814817E-3</v>
      </c>
    </row>
    <row r="64" spans="2:8" ht="14.5" customHeight="1">
      <c r="B64" s="76">
        <v>11</v>
      </c>
      <c r="C64" s="72" t="s">
        <v>601</v>
      </c>
      <c r="D64" s="73">
        <v>4.3518518518518515E-3</v>
      </c>
      <c r="F64" s="76">
        <v>11</v>
      </c>
      <c r="G64" s="72" t="s">
        <v>138</v>
      </c>
      <c r="H64" s="73">
        <v>4.363425925925926E-3</v>
      </c>
    </row>
    <row r="65" spans="2:8" ht="14.5" customHeight="1">
      <c r="B65" s="76">
        <v>12</v>
      </c>
      <c r="C65" s="72" t="s">
        <v>1215</v>
      </c>
      <c r="D65" s="73">
        <v>4.386574074074074E-3</v>
      </c>
      <c r="F65" s="76">
        <v>12</v>
      </c>
      <c r="G65" s="72" t="s">
        <v>177</v>
      </c>
      <c r="H65" s="73">
        <v>4.3749999999999995E-3</v>
      </c>
    </row>
    <row r="66" spans="2:8" ht="14.5" customHeight="1">
      <c r="B66" s="76">
        <v>13</v>
      </c>
      <c r="C66" s="72" t="s">
        <v>118</v>
      </c>
      <c r="D66" s="73">
        <v>4.9189814814814816E-3</v>
      </c>
      <c r="F66" s="76">
        <v>13</v>
      </c>
      <c r="G66" s="72" t="s">
        <v>173</v>
      </c>
      <c r="H66" s="73">
        <v>4.4675925925925933E-3</v>
      </c>
    </row>
    <row r="67" spans="2:8" ht="14.5" customHeight="1">
      <c r="B67" s="76">
        <v>14</v>
      </c>
      <c r="C67" s="72" t="s">
        <v>126</v>
      </c>
      <c r="D67" s="73">
        <v>4.9305555555555552E-3</v>
      </c>
      <c r="F67" s="76">
        <v>14</v>
      </c>
      <c r="G67" s="72" t="s">
        <v>602</v>
      </c>
      <c r="H67" s="73">
        <v>4.6412037037037038E-3</v>
      </c>
    </row>
    <row r="68" spans="2:8" ht="14.5" customHeight="1">
      <c r="B68" s="76">
        <v>15</v>
      </c>
      <c r="C68" s="72" t="s">
        <v>594</v>
      </c>
      <c r="D68" s="73">
        <v>5.5671296296296302E-3</v>
      </c>
      <c r="F68" s="76">
        <v>15</v>
      </c>
      <c r="G68" s="72" t="s">
        <v>1212</v>
      </c>
      <c r="H68" s="73">
        <v>4.6643518518518518E-3</v>
      </c>
    </row>
    <row r="69" spans="2:8" ht="14.5" customHeight="1">
      <c r="B69" s="76">
        <v>16</v>
      </c>
      <c r="C69" s="72"/>
      <c r="D69" s="73"/>
      <c r="F69" s="76">
        <v>16</v>
      </c>
      <c r="G69" s="72" t="s">
        <v>166</v>
      </c>
      <c r="H69" s="73">
        <v>5.0231481481481481E-3</v>
      </c>
    </row>
    <row r="70" spans="2:8" ht="14.5" customHeight="1">
      <c r="B70" s="76">
        <v>17</v>
      </c>
      <c r="C70" s="72"/>
      <c r="D70" s="73"/>
      <c r="F70" s="76">
        <v>17</v>
      </c>
      <c r="G70" s="72" t="s">
        <v>595</v>
      </c>
      <c r="H70" s="73">
        <v>5.5787037037037038E-3</v>
      </c>
    </row>
    <row r="71" spans="2:8" ht="14.5" customHeight="1">
      <c r="B71" s="76">
        <v>18</v>
      </c>
      <c r="C71" s="72"/>
      <c r="D71" s="73"/>
      <c r="F71" s="76">
        <v>18</v>
      </c>
      <c r="G71" s="72" t="s">
        <v>72</v>
      </c>
      <c r="H71" s="73">
        <v>6.2268518518518515E-3</v>
      </c>
    </row>
    <row r="72" spans="2:8" ht="14.5" customHeight="1">
      <c r="B72" s="69">
        <v>19</v>
      </c>
      <c r="C72" s="70"/>
      <c r="D72" s="71"/>
      <c r="F72" s="69">
        <v>19</v>
      </c>
      <c r="G72" s="70"/>
      <c r="H72" s="71"/>
    </row>
    <row r="73" spans="2:8" ht="14.5" customHeight="1">
      <c r="B73" s="76">
        <v>20</v>
      </c>
      <c r="C73" s="72"/>
      <c r="D73" s="73"/>
      <c r="F73" s="76">
        <v>20</v>
      </c>
      <c r="G73" s="72"/>
      <c r="H73" s="73"/>
    </row>
    <row r="74" spans="2:8" ht="14.5" customHeight="1">
      <c r="B74" s="76">
        <v>21</v>
      </c>
      <c r="C74" s="72"/>
      <c r="D74" s="73"/>
      <c r="F74" s="76">
        <v>21</v>
      </c>
      <c r="G74" s="72"/>
      <c r="H74" s="73"/>
    </row>
    <row r="75" spans="2:8" ht="14.5" customHeight="1">
      <c r="B75" s="76">
        <v>22</v>
      </c>
      <c r="C75" s="72"/>
      <c r="D75" s="73"/>
      <c r="F75" s="76">
        <v>22</v>
      </c>
      <c r="G75" s="72"/>
      <c r="H75" s="73"/>
    </row>
    <row r="76" spans="2:8" ht="14.5" customHeight="1">
      <c r="B76" s="76">
        <v>23</v>
      </c>
      <c r="C76" s="72"/>
      <c r="D76" s="73"/>
      <c r="F76" s="76">
        <v>23</v>
      </c>
      <c r="G76" s="72"/>
      <c r="H76" s="73"/>
    </row>
    <row r="77" spans="2:8" ht="14.5" customHeight="1">
      <c r="B77" s="76">
        <v>24</v>
      </c>
      <c r="C77" s="72"/>
      <c r="D77" s="73"/>
      <c r="F77" s="76">
        <v>24</v>
      </c>
      <c r="G77" s="72"/>
      <c r="H77" s="77"/>
    </row>
    <row r="78" spans="2:8" ht="14.5" customHeight="1">
      <c r="B78" s="76">
        <v>25</v>
      </c>
      <c r="C78" s="72"/>
      <c r="D78" s="73"/>
      <c r="F78" s="76">
        <v>25</v>
      </c>
      <c r="G78" s="72"/>
      <c r="H78" s="73"/>
    </row>
    <row r="79" spans="2:8" ht="14.5" customHeight="1">
      <c r="B79" s="76">
        <v>26</v>
      </c>
      <c r="C79" s="72"/>
      <c r="D79" s="73"/>
      <c r="F79" s="76">
        <v>26</v>
      </c>
      <c r="G79" s="72"/>
      <c r="H79" s="73"/>
    </row>
    <row r="80" spans="2:8" ht="14.5" customHeight="1">
      <c r="B80" s="76">
        <v>27</v>
      </c>
      <c r="C80" s="72"/>
      <c r="D80" s="73"/>
      <c r="F80" s="76">
        <v>27</v>
      </c>
      <c r="G80" s="72"/>
      <c r="H80" s="73"/>
    </row>
    <row r="81" spans="2:8" ht="14.5" customHeight="1">
      <c r="B81" s="69">
        <v>28</v>
      </c>
      <c r="C81" s="70"/>
      <c r="D81" s="71"/>
      <c r="F81" s="69">
        <v>28</v>
      </c>
      <c r="G81" s="70"/>
      <c r="H81" s="71"/>
    </row>
    <row r="82" spans="2:8" ht="14.5" customHeight="1">
      <c r="B82" s="76">
        <v>29</v>
      </c>
      <c r="C82" s="72"/>
      <c r="D82" s="73"/>
      <c r="F82" s="76">
        <v>29</v>
      </c>
      <c r="G82" s="72"/>
      <c r="H82" s="73"/>
    </row>
    <row r="83" spans="2:8" ht="14.5" customHeight="1">
      <c r="B83" s="76">
        <v>30</v>
      </c>
      <c r="C83" s="72"/>
      <c r="D83" s="73"/>
      <c r="F83" s="76">
        <v>30</v>
      </c>
      <c r="G83" s="72"/>
      <c r="H83" s="73"/>
    </row>
    <row r="84" spans="2:8" ht="14.5" customHeight="1">
      <c r="B84" s="76">
        <v>31</v>
      </c>
      <c r="C84" s="72"/>
      <c r="D84" s="73"/>
      <c r="F84" s="76">
        <v>31</v>
      </c>
      <c r="G84" s="72"/>
      <c r="H84" s="73"/>
    </row>
    <row r="85" spans="2:8" ht="14.5" customHeight="1">
      <c r="B85" s="76">
        <v>32</v>
      </c>
      <c r="C85" s="72"/>
      <c r="D85" s="73"/>
      <c r="F85" s="76">
        <v>32</v>
      </c>
      <c r="G85" s="72"/>
      <c r="H85" s="73"/>
    </row>
    <row r="86" spans="2:8" ht="14.5" customHeight="1">
      <c r="B86" s="76">
        <v>33</v>
      </c>
      <c r="C86" s="72"/>
      <c r="D86" s="73"/>
      <c r="F86" s="76">
        <v>33</v>
      </c>
      <c r="G86" s="72"/>
      <c r="H86" s="73"/>
    </row>
    <row r="87" spans="2:8" ht="14.5" customHeight="1">
      <c r="B87" s="76">
        <v>34</v>
      </c>
      <c r="C87" s="72"/>
      <c r="D87" s="73"/>
      <c r="F87" s="76">
        <v>34</v>
      </c>
      <c r="G87" s="72"/>
      <c r="H87" s="73"/>
    </row>
    <row r="88" spans="2:8" ht="14.5" customHeight="1">
      <c r="B88" s="76">
        <v>35</v>
      </c>
      <c r="C88" s="72"/>
      <c r="D88" s="73"/>
      <c r="F88" s="76">
        <v>35</v>
      </c>
      <c r="G88" s="72"/>
      <c r="H88" s="73"/>
    </row>
    <row r="89" spans="2:8" ht="14.5" customHeight="1">
      <c r="B89" s="76">
        <v>36</v>
      </c>
      <c r="C89" s="72"/>
      <c r="D89" s="73"/>
      <c r="F89" s="76">
        <v>36</v>
      </c>
      <c r="G89" s="72"/>
      <c r="H89" s="73"/>
    </row>
    <row r="90" spans="2:8" ht="14.5" customHeight="1">
      <c r="B90" s="69">
        <v>37</v>
      </c>
      <c r="C90" s="70"/>
      <c r="D90" s="71"/>
      <c r="F90" s="69">
        <v>37</v>
      </c>
      <c r="G90" s="70"/>
      <c r="H90" s="71"/>
    </row>
    <row r="91" spans="2:8" ht="14.5" customHeight="1">
      <c r="B91" s="76">
        <v>38</v>
      </c>
      <c r="C91" s="72"/>
      <c r="D91" s="73"/>
      <c r="F91" s="76">
        <v>38</v>
      </c>
      <c r="G91" s="72"/>
      <c r="H91" s="73"/>
    </row>
    <row r="92" spans="2:8" ht="14.5" customHeight="1">
      <c r="B92" s="76">
        <v>39</v>
      </c>
      <c r="C92" s="72"/>
      <c r="D92" s="73"/>
      <c r="F92" s="76">
        <v>39</v>
      </c>
      <c r="G92" s="72"/>
      <c r="H92" s="73"/>
    </row>
    <row r="93" spans="2:8" ht="14.5" customHeight="1">
      <c r="B93" s="76">
        <v>40</v>
      </c>
      <c r="C93" s="72"/>
      <c r="D93" s="73"/>
      <c r="F93" s="76">
        <v>40</v>
      </c>
      <c r="G93" s="72"/>
      <c r="H93" s="73"/>
    </row>
    <row r="94" spans="2:8" ht="14.5" customHeight="1">
      <c r="B94" s="76">
        <v>41</v>
      </c>
      <c r="C94" s="72"/>
      <c r="D94" s="73"/>
      <c r="F94" s="76">
        <v>41</v>
      </c>
      <c r="G94" s="72"/>
      <c r="H94" s="73"/>
    </row>
    <row r="95" spans="2:8" ht="14.5" customHeight="1">
      <c r="B95" s="76">
        <v>42</v>
      </c>
      <c r="C95" s="72"/>
      <c r="D95" s="73"/>
      <c r="F95" s="76">
        <v>42</v>
      </c>
      <c r="G95" s="72"/>
      <c r="H95" s="73"/>
    </row>
    <row r="96" spans="2:8" ht="14.5" customHeight="1">
      <c r="B96" s="76">
        <v>43</v>
      </c>
      <c r="C96" s="72"/>
      <c r="D96" s="73"/>
      <c r="F96" s="76">
        <v>43</v>
      </c>
      <c r="G96" s="72"/>
      <c r="H96" s="73"/>
    </row>
    <row r="97" spans="2:8" ht="14.5" customHeight="1">
      <c r="B97" s="76">
        <v>44</v>
      </c>
      <c r="C97" s="72"/>
      <c r="D97" s="73"/>
      <c r="F97" s="76">
        <v>44</v>
      </c>
      <c r="G97" s="72"/>
      <c r="H97" s="73"/>
    </row>
    <row r="98" spans="2:8" ht="14.5" customHeight="1">
      <c r="B98" s="76">
        <v>45</v>
      </c>
      <c r="C98" s="72"/>
      <c r="D98" s="73"/>
      <c r="F98" s="76">
        <v>45</v>
      </c>
      <c r="G98" s="72"/>
      <c r="H98" s="73"/>
    </row>
    <row r="99" spans="2:8" ht="14.5" customHeight="1">
      <c r="B99" s="76">
        <v>46</v>
      </c>
      <c r="C99" s="72"/>
      <c r="D99" s="73"/>
      <c r="F99" s="76">
        <v>46</v>
      </c>
      <c r="G99" s="72"/>
      <c r="H99" s="73"/>
    </row>
    <row r="100" spans="2:8" ht="14.5" customHeight="1" thickBot="1"/>
    <row r="101" spans="2:8" ht="19" thickBot="1">
      <c r="B101" s="61"/>
      <c r="C101" s="62" t="s">
        <v>566</v>
      </c>
      <c r="D101" s="63"/>
      <c r="F101" s="61"/>
      <c r="G101" s="62" t="s">
        <v>565</v>
      </c>
      <c r="H101" s="63"/>
    </row>
    <row r="102" spans="2:8" ht="16" thickBot="1">
      <c r="B102" s="65" t="s">
        <v>555</v>
      </c>
      <c r="C102" s="66" t="s">
        <v>21</v>
      </c>
      <c r="D102" s="68" t="s">
        <v>194</v>
      </c>
      <c r="F102" s="65" t="s">
        <v>555</v>
      </c>
      <c r="G102" s="66" t="s">
        <v>21</v>
      </c>
      <c r="H102" s="68" t="s">
        <v>194</v>
      </c>
    </row>
    <row r="103" spans="2:8" ht="14.5" customHeight="1">
      <c r="B103" s="69">
        <v>1</v>
      </c>
      <c r="C103" s="70" t="s">
        <v>255</v>
      </c>
      <c r="D103" s="71">
        <v>4.2476851851851851E-3</v>
      </c>
      <c r="F103" s="69">
        <v>1</v>
      </c>
      <c r="G103" s="70" t="s">
        <v>202</v>
      </c>
      <c r="H103" s="71">
        <v>4.8148148148148152E-3</v>
      </c>
    </row>
    <row r="104" spans="2:8" ht="14.5" customHeight="1">
      <c r="B104" s="76">
        <v>2</v>
      </c>
      <c r="C104" s="72" t="s">
        <v>203</v>
      </c>
      <c r="D104" s="73">
        <v>4.5370370370370365E-3</v>
      </c>
      <c r="F104" s="76">
        <v>2</v>
      </c>
      <c r="G104" s="72" t="s">
        <v>206</v>
      </c>
      <c r="H104" s="73">
        <v>5.0347222222222225E-3</v>
      </c>
    </row>
    <row r="105" spans="2:8" ht="14.5" customHeight="1">
      <c r="B105" s="76">
        <v>3</v>
      </c>
      <c r="C105" s="72" t="s">
        <v>250</v>
      </c>
      <c r="D105" s="73">
        <v>5.0347222222222225E-3</v>
      </c>
      <c r="F105" s="76">
        <v>3</v>
      </c>
      <c r="G105" s="72" t="s">
        <v>199</v>
      </c>
      <c r="H105" s="73">
        <v>5.4050925925925924E-3</v>
      </c>
    </row>
    <row r="106" spans="2:8" ht="14.5" customHeight="1">
      <c r="B106" s="76">
        <v>4</v>
      </c>
      <c r="C106" s="72" t="s">
        <v>102</v>
      </c>
      <c r="D106" s="73">
        <v>5.162037037037037E-3</v>
      </c>
      <c r="F106" s="76">
        <v>4</v>
      </c>
      <c r="G106" s="72" t="s">
        <v>197</v>
      </c>
      <c r="H106" s="73">
        <v>5.5208333333333333E-3</v>
      </c>
    </row>
    <row r="107" spans="2:8" ht="14.5" customHeight="1">
      <c r="B107" s="76">
        <v>5</v>
      </c>
      <c r="C107" s="72" t="s">
        <v>209</v>
      </c>
      <c r="D107" s="73">
        <v>5.3009259259259251E-3</v>
      </c>
      <c r="F107" s="76">
        <v>5</v>
      </c>
      <c r="G107" s="72" t="s">
        <v>305</v>
      </c>
      <c r="H107" s="73">
        <v>5.6365740740740742E-3</v>
      </c>
    </row>
    <row r="108" spans="2:8" ht="14.5" customHeight="1">
      <c r="B108" s="76">
        <v>6</v>
      </c>
      <c r="C108" s="72" t="s">
        <v>211</v>
      </c>
      <c r="D108" s="73">
        <v>6.4120370370370364E-3</v>
      </c>
      <c r="F108" s="76">
        <v>6</v>
      </c>
      <c r="G108" s="72" t="s">
        <v>1213</v>
      </c>
      <c r="H108" s="73">
        <v>5.7870370370370376E-3</v>
      </c>
    </row>
    <row r="109" spans="2:8" ht="14.5" customHeight="1">
      <c r="B109" s="76">
        <v>7</v>
      </c>
      <c r="C109" s="72"/>
      <c r="D109" s="73"/>
      <c r="F109" s="76">
        <v>7</v>
      </c>
      <c r="G109" s="72" t="s">
        <v>208</v>
      </c>
      <c r="H109" s="73">
        <v>5.9953703703703697E-3</v>
      </c>
    </row>
    <row r="110" spans="2:8" ht="14.5" customHeight="1">
      <c r="B110" s="76">
        <v>8</v>
      </c>
      <c r="C110" s="72"/>
      <c r="D110" s="73"/>
      <c r="F110" s="76">
        <v>8</v>
      </c>
      <c r="G110" s="72" t="s">
        <v>168</v>
      </c>
      <c r="H110" s="73">
        <v>6.5162037037037037E-3</v>
      </c>
    </row>
    <row r="111" spans="2:8" ht="14.5" customHeight="1">
      <c r="B111" s="76">
        <v>9</v>
      </c>
      <c r="C111" s="72"/>
      <c r="D111" s="73"/>
      <c r="F111" s="76">
        <v>9</v>
      </c>
      <c r="G111" s="72" t="s">
        <v>210</v>
      </c>
      <c r="H111" s="73">
        <v>6.5162037037037037E-3</v>
      </c>
    </row>
    <row r="112" spans="2:8" ht="14.5" customHeight="1">
      <c r="B112" s="76">
        <v>10</v>
      </c>
      <c r="C112" s="70"/>
      <c r="D112" s="71"/>
      <c r="F112" s="76">
        <v>10</v>
      </c>
      <c r="G112" s="70" t="s">
        <v>596</v>
      </c>
      <c r="H112" s="71">
        <v>6.8865740740740736E-3</v>
      </c>
    </row>
    <row r="113" spans="2:8" ht="14.5" customHeight="1">
      <c r="B113" s="76">
        <v>11</v>
      </c>
      <c r="C113" s="70"/>
      <c r="D113" s="71"/>
      <c r="F113" s="76">
        <v>11</v>
      </c>
      <c r="G113" s="70"/>
      <c r="H113" s="71"/>
    </row>
    <row r="114" spans="2:8" ht="14.5" customHeight="1">
      <c r="B114" s="76">
        <v>12</v>
      </c>
      <c r="C114" s="70"/>
      <c r="D114" s="71"/>
      <c r="F114" s="76">
        <v>12</v>
      </c>
      <c r="G114" s="70"/>
      <c r="H114" s="71"/>
    </row>
    <row r="115" spans="2:8" ht="14.5" customHeight="1">
      <c r="B115" s="76">
        <v>13</v>
      </c>
      <c r="C115" s="70"/>
      <c r="D115" s="71"/>
      <c r="F115" s="76">
        <v>13</v>
      </c>
      <c r="G115" s="70"/>
      <c r="H115" s="71"/>
    </row>
    <row r="116" spans="2:8" ht="14.5" customHeight="1">
      <c r="B116" s="76">
        <v>14</v>
      </c>
      <c r="C116" s="70"/>
      <c r="D116" s="71"/>
      <c r="F116" s="76">
        <v>14</v>
      </c>
      <c r="G116" s="70"/>
      <c r="H116" s="71"/>
    </row>
    <row r="117" spans="2:8" ht="14.5" customHeight="1">
      <c r="B117" s="76">
        <v>15</v>
      </c>
      <c r="C117" s="70"/>
      <c r="D117" s="71"/>
      <c r="F117" s="76">
        <v>15</v>
      </c>
      <c r="G117" s="70"/>
      <c r="H117" s="71"/>
    </row>
    <row r="118" spans="2:8" ht="14.5" customHeight="1">
      <c r="B118" s="76">
        <v>16</v>
      </c>
      <c r="C118" s="70"/>
      <c r="D118" s="71"/>
      <c r="F118" s="76">
        <v>16</v>
      </c>
      <c r="G118" s="70"/>
      <c r="H118" s="71"/>
    </row>
    <row r="119" spans="2:8" ht="14.5" customHeight="1">
      <c r="B119" s="76">
        <v>17</v>
      </c>
      <c r="C119" s="72"/>
      <c r="D119" s="73"/>
      <c r="F119" s="76">
        <v>17</v>
      </c>
      <c r="G119" s="72"/>
      <c r="H119" s="73"/>
    </row>
    <row r="120" spans="2:8" ht="14.5" customHeight="1">
      <c r="B120" s="76">
        <v>18</v>
      </c>
      <c r="C120" s="72"/>
      <c r="D120" s="73"/>
      <c r="F120" s="76">
        <v>18</v>
      </c>
      <c r="G120" s="72"/>
      <c r="H120" s="73"/>
    </row>
    <row r="121" spans="2:8" ht="14.5" customHeight="1">
      <c r="B121" s="76">
        <v>19</v>
      </c>
      <c r="C121" s="72"/>
      <c r="D121" s="73"/>
      <c r="F121" s="76">
        <v>19</v>
      </c>
      <c r="G121" s="72"/>
      <c r="H121" s="73"/>
    </row>
    <row r="122" spans="2:8" ht="14.5" customHeight="1">
      <c r="B122" s="76">
        <v>20</v>
      </c>
      <c r="C122" s="72"/>
      <c r="D122" s="73"/>
      <c r="F122" s="76">
        <v>20</v>
      </c>
      <c r="G122" s="72"/>
      <c r="H122" s="73"/>
    </row>
    <row r="123" spans="2:8" ht="14.5" customHeight="1">
      <c r="B123" s="76">
        <v>21</v>
      </c>
      <c r="C123" s="72"/>
      <c r="D123" s="73"/>
      <c r="F123" s="76">
        <v>21</v>
      </c>
      <c r="G123" s="72"/>
      <c r="H123" s="73"/>
    </row>
    <row r="124" spans="2:8" ht="14.5" customHeight="1">
      <c r="B124" s="76">
        <v>22</v>
      </c>
      <c r="C124" s="72"/>
      <c r="D124" s="73"/>
      <c r="F124" s="76">
        <v>22</v>
      </c>
      <c r="G124" s="72"/>
      <c r="H124" s="73"/>
    </row>
    <row r="125" spans="2:8" ht="14.5" customHeight="1" thickBot="1"/>
    <row r="126" spans="2:8" ht="19" thickBot="1">
      <c r="B126" s="61"/>
      <c r="C126" s="62" t="s">
        <v>322</v>
      </c>
      <c r="D126" s="63"/>
      <c r="F126" s="61"/>
      <c r="G126" s="62" t="s">
        <v>323</v>
      </c>
      <c r="H126" s="63"/>
    </row>
    <row r="127" spans="2:8" ht="16" thickBot="1">
      <c r="B127" s="65" t="s">
        <v>555</v>
      </c>
      <c r="C127" s="66" t="s">
        <v>21</v>
      </c>
      <c r="D127" s="68" t="s">
        <v>194</v>
      </c>
      <c r="F127" s="65" t="s">
        <v>555</v>
      </c>
      <c r="G127" s="66" t="s">
        <v>21</v>
      </c>
      <c r="H127" s="68" t="s">
        <v>194</v>
      </c>
    </row>
    <row r="128" spans="2:8" ht="14.5" customHeight="1">
      <c r="B128" s="69">
        <v>1</v>
      </c>
      <c r="C128" s="70" t="s">
        <v>589</v>
      </c>
      <c r="D128" s="71">
        <v>8.0555555555555554E-3</v>
      </c>
      <c r="F128" s="69">
        <v>1</v>
      </c>
      <c r="G128" s="70" t="s">
        <v>215</v>
      </c>
      <c r="H128" s="71">
        <v>7.3379629629629628E-3</v>
      </c>
    </row>
    <row r="129" spans="2:8" ht="14.5" customHeight="1">
      <c r="B129" s="76">
        <v>2</v>
      </c>
      <c r="C129" s="72"/>
      <c r="D129" s="73"/>
      <c r="F129" s="76">
        <v>2</v>
      </c>
      <c r="G129" s="72" t="s">
        <v>221</v>
      </c>
      <c r="H129" s="73">
        <v>8.5995370370370357E-3</v>
      </c>
    </row>
    <row r="130" spans="2:8" ht="14.5" customHeight="1">
      <c r="B130" s="76">
        <v>3</v>
      </c>
      <c r="C130" s="72"/>
      <c r="D130" s="73"/>
      <c r="F130" s="76">
        <v>3</v>
      </c>
      <c r="G130" s="72" t="s">
        <v>326</v>
      </c>
      <c r="H130" s="73">
        <v>9.0740740740740729E-3</v>
      </c>
    </row>
    <row r="131" spans="2:8" ht="14.5" customHeight="1">
      <c r="B131" s="76">
        <v>4</v>
      </c>
      <c r="C131" s="72"/>
      <c r="D131" s="73"/>
      <c r="F131" s="76">
        <v>4</v>
      </c>
      <c r="G131" s="72"/>
      <c r="H131" s="73"/>
    </row>
    <row r="132" spans="2:8" ht="14.5" customHeight="1">
      <c r="B132" s="76">
        <v>5</v>
      </c>
      <c r="C132" s="72"/>
      <c r="D132" s="73"/>
      <c r="F132" s="76">
        <v>5</v>
      </c>
      <c r="G132" s="72"/>
      <c r="H132" s="73"/>
    </row>
    <row r="133" spans="2:8" ht="14.5" customHeight="1">
      <c r="B133" s="76">
        <v>6</v>
      </c>
      <c r="C133" s="72"/>
      <c r="D133" s="73"/>
      <c r="F133" s="76">
        <v>6</v>
      </c>
      <c r="G133" s="72"/>
      <c r="H133" s="73"/>
    </row>
    <row r="134" spans="2:8" ht="14.5" customHeight="1">
      <c r="B134" s="76">
        <v>7</v>
      </c>
      <c r="C134" s="72"/>
      <c r="D134" s="73"/>
      <c r="F134" s="76">
        <v>7</v>
      </c>
      <c r="G134" s="72"/>
      <c r="H134" s="73"/>
    </row>
    <row r="135" spans="2:8" ht="14.5" customHeight="1">
      <c r="B135" s="76">
        <v>8</v>
      </c>
      <c r="C135" s="72"/>
      <c r="D135" s="73"/>
      <c r="F135" s="76">
        <v>8</v>
      </c>
      <c r="G135" s="72"/>
      <c r="H135" s="73"/>
    </row>
    <row r="136" spans="2:8" ht="14.5" customHeight="1">
      <c r="B136" s="76">
        <v>9</v>
      </c>
      <c r="C136" s="72"/>
      <c r="D136" s="73"/>
      <c r="F136" s="76">
        <v>9</v>
      </c>
      <c r="G136" s="72"/>
      <c r="H136" s="73"/>
    </row>
    <row r="137" spans="2:8" ht="14.5" customHeight="1">
      <c r="B137" s="76">
        <v>10</v>
      </c>
      <c r="C137" s="72"/>
      <c r="D137" s="73"/>
      <c r="F137" s="76">
        <v>10</v>
      </c>
      <c r="G137" s="72"/>
      <c r="H137" s="73"/>
    </row>
    <row r="138" spans="2:8" ht="14.5" customHeight="1">
      <c r="B138" s="76">
        <v>11</v>
      </c>
      <c r="C138" s="72"/>
      <c r="D138" s="73"/>
      <c r="F138" s="76">
        <v>11</v>
      </c>
      <c r="G138" s="72"/>
      <c r="H138" s="73"/>
    </row>
    <row r="139" spans="2:8" ht="14.5" customHeight="1">
      <c r="B139" s="76">
        <v>12</v>
      </c>
      <c r="C139" s="72"/>
      <c r="D139" s="73"/>
      <c r="F139" s="76">
        <v>12</v>
      </c>
      <c r="G139" s="72"/>
      <c r="H139" s="73"/>
    </row>
    <row r="140" spans="2:8" ht="14.5" customHeight="1">
      <c r="B140" s="76">
        <v>13</v>
      </c>
      <c r="C140" s="72"/>
      <c r="D140" s="73"/>
      <c r="F140" s="76">
        <v>13</v>
      </c>
      <c r="G140" s="72"/>
      <c r="H140" s="73"/>
    </row>
    <row r="141" spans="2:8" ht="14.5" customHeight="1">
      <c r="B141" s="76">
        <v>14</v>
      </c>
      <c r="C141" s="72"/>
      <c r="D141" s="73"/>
      <c r="F141" s="76">
        <v>14</v>
      </c>
      <c r="G141" s="72"/>
      <c r="H141" s="73"/>
    </row>
    <row r="142" spans="2:8" ht="14.5" customHeight="1">
      <c r="B142" s="76">
        <v>15</v>
      </c>
      <c r="C142" s="72"/>
      <c r="D142" s="73"/>
      <c r="F142" s="76">
        <v>15</v>
      </c>
      <c r="G142" s="72"/>
      <c r="H142" s="73"/>
    </row>
    <row r="143" spans="2:8" ht="14.5" customHeight="1">
      <c r="B143" s="76">
        <v>16</v>
      </c>
      <c r="C143" s="70"/>
      <c r="D143" s="71"/>
      <c r="F143" s="76">
        <v>16</v>
      </c>
      <c r="G143" s="70"/>
      <c r="H143" s="71"/>
    </row>
    <row r="144" spans="2:8" ht="14.5" customHeight="1">
      <c r="B144" s="76">
        <v>17</v>
      </c>
      <c r="C144" s="72"/>
      <c r="D144" s="73"/>
      <c r="F144" s="76">
        <v>17</v>
      </c>
      <c r="G144" s="72"/>
      <c r="H144" s="73"/>
    </row>
    <row r="145" spans="2:8" ht="14.5" customHeight="1">
      <c r="B145" s="76">
        <v>18</v>
      </c>
      <c r="C145" s="72"/>
      <c r="D145" s="73"/>
      <c r="F145" s="76">
        <v>18</v>
      </c>
      <c r="G145" s="72"/>
      <c r="H145" s="73"/>
    </row>
    <row r="146" spans="2:8" ht="14.5" customHeight="1">
      <c r="B146" s="76">
        <v>19</v>
      </c>
      <c r="C146" s="72"/>
      <c r="D146" s="73"/>
      <c r="F146" s="76">
        <v>19</v>
      </c>
      <c r="G146" s="72"/>
      <c r="H146" s="73"/>
    </row>
    <row r="147" spans="2:8" ht="14.5" customHeight="1">
      <c r="B147" s="76">
        <v>20</v>
      </c>
      <c r="C147" s="72"/>
      <c r="D147" s="73"/>
      <c r="F147" s="76">
        <v>20</v>
      </c>
      <c r="G147" s="72"/>
      <c r="H147" s="73"/>
    </row>
    <row r="148" spans="2:8" ht="14.5" customHeight="1">
      <c r="B148" s="76">
        <v>21</v>
      </c>
      <c r="C148" s="72"/>
      <c r="D148" s="73"/>
      <c r="F148" s="76">
        <v>21</v>
      </c>
      <c r="G148" s="72"/>
      <c r="H148" s="73"/>
    </row>
    <row r="149" spans="2:8" ht="14.5" customHeight="1" thickBot="1"/>
    <row r="150" spans="2:8" ht="19" thickBot="1">
      <c r="B150" s="61"/>
      <c r="C150" s="62" t="s">
        <v>357</v>
      </c>
      <c r="D150" s="63"/>
      <c r="F150" s="61"/>
      <c r="G150" s="62" t="s">
        <v>376</v>
      </c>
      <c r="H150" s="63"/>
    </row>
    <row r="151" spans="2:8" ht="16" thickBot="1">
      <c r="B151" s="65" t="s">
        <v>555</v>
      </c>
      <c r="C151" s="66" t="s">
        <v>21</v>
      </c>
      <c r="D151" s="68" t="s">
        <v>194</v>
      </c>
      <c r="F151" s="65" t="s">
        <v>555</v>
      </c>
      <c r="G151" s="66" t="s">
        <v>21</v>
      </c>
      <c r="H151" s="68" t="s">
        <v>194</v>
      </c>
    </row>
    <row r="152" spans="2:8" ht="14.5" customHeight="1">
      <c r="B152" s="69">
        <v>1</v>
      </c>
      <c r="C152" s="70" t="s">
        <v>351</v>
      </c>
      <c r="D152" s="71">
        <v>7.9629629629629634E-3</v>
      </c>
      <c r="F152" s="69">
        <v>1</v>
      </c>
      <c r="G152" s="70"/>
      <c r="H152" s="71"/>
    </row>
    <row r="153" spans="2:8" ht="14.5" customHeight="1">
      <c r="B153" s="76">
        <v>2</v>
      </c>
      <c r="C153" s="72"/>
      <c r="D153" s="73"/>
      <c r="F153" s="76">
        <v>2</v>
      </c>
      <c r="G153" s="72"/>
      <c r="H153" s="73"/>
    </row>
    <row r="154" spans="2:8" ht="14.5" customHeight="1">
      <c r="B154" s="76">
        <v>3</v>
      </c>
      <c r="C154" s="72"/>
      <c r="D154" s="73"/>
      <c r="F154" s="76">
        <v>3</v>
      </c>
      <c r="G154" s="72"/>
      <c r="H154" s="73"/>
    </row>
    <row r="155" spans="2:8" ht="14.5" customHeight="1">
      <c r="B155" s="76">
        <v>4</v>
      </c>
      <c r="C155" s="72"/>
      <c r="D155" s="73"/>
      <c r="F155" s="76">
        <v>4</v>
      </c>
      <c r="G155" s="72"/>
      <c r="H155" s="73"/>
    </row>
    <row r="156" spans="2:8" ht="14.5" customHeight="1">
      <c r="B156" s="76">
        <v>5</v>
      </c>
      <c r="C156" s="72"/>
      <c r="D156" s="73"/>
      <c r="F156" s="76">
        <v>5</v>
      </c>
      <c r="G156" s="72"/>
      <c r="H156" s="73"/>
    </row>
    <row r="157" spans="2:8" ht="14.5" customHeight="1">
      <c r="B157" s="76">
        <v>6</v>
      </c>
      <c r="C157" s="72"/>
      <c r="D157" s="73"/>
      <c r="F157" s="76">
        <v>6</v>
      </c>
      <c r="G157" s="72"/>
      <c r="H157" s="73"/>
    </row>
    <row r="158" spans="2:8" ht="14.5" customHeight="1">
      <c r="B158" s="76">
        <v>7</v>
      </c>
      <c r="C158" s="72"/>
      <c r="D158" s="73"/>
      <c r="F158" s="76">
        <v>7</v>
      </c>
      <c r="G158" s="72"/>
      <c r="H158" s="73"/>
    </row>
    <row r="159" spans="2:8" ht="14.5" customHeight="1">
      <c r="B159" s="76">
        <v>8</v>
      </c>
      <c r="C159" s="72"/>
      <c r="D159" s="73"/>
      <c r="F159" s="76">
        <v>8</v>
      </c>
      <c r="G159" s="72"/>
      <c r="H159" s="73"/>
    </row>
    <row r="160" spans="2:8" ht="14.5" customHeight="1">
      <c r="B160" s="76">
        <v>9</v>
      </c>
      <c r="C160" s="72"/>
      <c r="D160" s="73"/>
      <c r="F160" s="76">
        <v>9</v>
      </c>
      <c r="G160" s="72"/>
      <c r="H160" s="73"/>
    </row>
    <row r="161" spans="2:8" ht="14.5" customHeight="1">
      <c r="B161" s="76">
        <v>10</v>
      </c>
      <c r="C161" s="72"/>
      <c r="D161" s="73"/>
      <c r="F161" s="76">
        <v>10</v>
      </c>
      <c r="G161" s="72"/>
      <c r="H161" s="73"/>
    </row>
    <row r="162" spans="2:8" ht="14.5" customHeight="1">
      <c r="B162" s="76">
        <v>11</v>
      </c>
      <c r="C162" s="72"/>
      <c r="D162" s="73"/>
      <c r="F162" s="76">
        <v>11</v>
      </c>
      <c r="G162" s="72"/>
      <c r="H162" s="73"/>
    </row>
    <row r="163" spans="2:8" ht="14.5" customHeight="1">
      <c r="B163" s="76">
        <v>12</v>
      </c>
      <c r="C163" s="72"/>
      <c r="D163" s="73"/>
      <c r="F163" s="76">
        <v>12</v>
      </c>
      <c r="G163" s="72"/>
      <c r="H163" s="73"/>
    </row>
    <row r="164" spans="2:8" ht="14.5" customHeight="1">
      <c r="B164" s="76">
        <v>13</v>
      </c>
      <c r="C164" s="72"/>
      <c r="D164" s="73"/>
      <c r="F164" s="76">
        <v>13</v>
      </c>
      <c r="G164" s="72"/>
      <c r="H164" s="73"/>
    </row>
    <row r="165" spans="2:8" ht="14.5" customHeight="1">
      <c r="B165" s="76">
        <v>14</v>
      </c>
      <c r="C165" s="72"/>
      <c r="D165" s="73"/>
      <c r="F165" s="76">
        <v>14</v>
      </c>
      <c r="G165" s="72"/>
      <c r="H165" s="73"/>
    </row>
    <row r="166" spans="2:8" ht="14.5" customHeight="1">
      <c r="B166" s="76">
        <v>15</v>
      </c>
      <c r="C166" s="72"/>
      <c r="D166" s="73"/>
      <c r="F166" s="76">
        <v>15</v>
      </c>
      <c r="G166" s="72"/>
      <c r="H166" s="73"/>
    </row>
    <row r="167" spans="2:8" ht="14.5" customHeight="1">
      <c r="B167" s="76">
        <v>16</v>
      </c>
      <c r="C167" s="72"/>
      <c r="D167" s="73"/>
      <c r="F167" s="76">
        <v>16</v>
      </c>
      <c r="G167" s="72"/>
      <c r="H167" s="73"/>
    </row>
    <row r="168" spans="2:8" ht="14.5" customHeight="1">
      <c r="B168" s="76">
        <v>17</v>
      </c>
      <c r="C168" s="72"/>
      <c r="D168" s="73"/>
      <c r="F168" s="76">
        <v>17</v>
      </c>
      <c r="G168" s="72"/>
      <c r="H168" s="73"/>
    </row>
    <row r="169" spans="2:8" ht="14.5" customHeight="1">
      <c r="B169" s="76">
        <v>18</v>
      </c>
      <c r="C169" s="72"/>
      <c r="D169" s="73"/>
      <c r="F169" s="76">
        <v>18</v>
      </c>
      <c r="G169" s="72"/>
      <c r="H169" s="73"/>
    </row>
    <row r="170" spans="2:8" ht="14.5" customHeight="1">
      <c r="B170" s="76">
        <v>19</v>
      </c>
      <c r="C170" s="72"/>
      <c r="D170" s="73"/>
      <c r="F170" s="76">
        <v>19</v>
      </c>
      <c r="G170" s="72"/>
      <c r="H170" s="73"/>
    </row>
    <row r="171" spans="2:8" ht="14.5" customHeight="1">
      <c r="B171" s="76">
        <v>20</v>
      </c>
      <c r="C171" s="72"/>
      <c r="D171" s="73"/>
      <c r="F171" s="76">
        <v>20</v>
      </c>
      <c r="G171" s="72"/>
      <c r="H171" s="73"/>
    </row>
    <row r="172" spans="2:8" ht="14.5" customHeight="1">
      <c r="B172" s="76">
        <v>21</v>
      </c>
      <c r="C172" s="72"/>
      <c r="D172" s="73"/>
      <c r="F172" s="76">
        <v>21</v>
      </c>
      <c r="G172" s="72"/>
      <c r="H172" s="73"/>
    </row>
    <row r="173" spans="2:8" ht="14.5" customHeight="1">
      <c r="B173" s="76">
        <v>22</v>
      </c>
      <c r="C173" s="72"/>
      <c r="D173" s="73"/>
      <c r="F173" s="76">
        <v>22</v>
      </c>
      <c r="G173" s="72"/>
      <c r="H173" s="73"/>
    </row>
    <row r="174" spans="2:8" ht="14.5" customHeight="1" thickBot="1"/>
    <row r="175" spans="2:8" ht="19" thickBot="1">
      <c r="B175" s="61"/>
      <c r="C175" s="62" t="s">
        <v>393</v>
      </c>
      <c r="D175" s="63"/>
      <c r="F175" s="61"/>
      <c r="G175" s="62" t="s">
        <v>394</v>
      </c>
      <c r="H175" s="63"/>
    </row>
    <row r="176" spans="2:8" ht="16" thickBot="1">
      <c r="B176" s="65" t="s">
        <v>555</v>
      </c>
      <c r="C176" s="66" t="s">
        <v>21</v>
      </c>
      <c r="D176" s="68" t="s">
        <v>194</v>
      </c>
      <c r="F176" s="65" t="s">
        <v>555</v>
      </c>
      <c r="G176" s="66" t="s">
        <v>21</v>
      </c>
      <c r="H176" s="68" t="s">
        <v>194</v>
      </c>
    </row>
    <row r="177" spans="2:8" ht="14.5" customHeight="1">
      <c r="B177" s="69">
        <v>1</v>
      </c>
      <c r="C177" s="70" t="s">
        <v>391</v>
      </c>
      <c r="D177" s="71">
        <v>1.5162037037037036E-2</v>
      </c>
      <c r="F177" s="69">
        <v>1</v>
      </c>
      <c r="G177" s="70"/>
      <c r="H177" s="71"/>
    </row>
    <row r="178" spans="2:8" ht="14.5" customHeight="1">
      <c r="B178" s="76">
        <v>2</v>
      </c>
      <c r="C178" s="72" t="s">
        <v>223</v>
      </c>
      <c r="D178" s="73">
        <v>1.5590277777777778E-2</v>
      </c>
      <c r="F178" s="76">
        <v>2</v>
      </c>
      <c r="G178" s="72"/>
      <c r="H178" s="73"/>
    </row>
    <row r="179" spans="2:8" ht="14.5" customHeight="1">
      <c r="B179" s="76">
        <v>3</v>
      </c>
      <c r="C179" s="72"/>
      <c r="D179" s="73"/>
      <c r="F179" s="76">
        <v>3</v>
      </c>
      <c r="G179" s="72"/>
      <c r="H179" s="73"/>
    </row>
    <row r="180" spans="2:8" ht="14.5" customHeight="1">
      <c r="B180" s="76">
        <v>4</v>
      </c>
      <c r="C180" s="72"/>
      <c r="D180" s="78"/>
      <c r="F180" s="76">
        <v>4</v>
      </c>
      <c r="G180" s="72"/>
      <c r="H180" s="73"/>
    </row>
    <row r="181" spans="2:8" ht="14.5" customHeight="1">
      <c r="B181" s="76">
        <v>5</v>
      </c>
      <c r="C181" s="72"/>
      <c r="D181" s="73"/>
      <c r="F181" s="76">
        <v>5</v>
      </c>
      <c r="G181" s="72"/>
      <c r="H181" s="73"/>
    </row>
    <row r="182" spans="2:8" ht="14.5" customHeight="1">
      <c r="B182" s="76">
        <v>6</v>
      </c>
      <c r="C182" s="72"/>
      <c r="D182" s="73"/>
      <c r="F182" s="76">
        <v>6</v>
      </c>
      <c r="G182" s="72"/>
      <c r="H182" s="73"/>
    </row>
    <row r="183" spans="2:8" ht="14.5" customHeight="1">
      <c r="B183" s="76">
        <v>7</v>
      </c>
      <c r="C183" s="72"/>
      <c r="D183" s="73"/>
      <c r="F183" s="76">
        <v>7</v>
      </c>
      <c r="G183" s="72"/>
      <c r="H183" s="73"/>
    </row>
    <row r="184" spans="2:8" ht="14.5" customHeight="1">
      <c r="B184" s="76">
        <v>8</v>
      </c>
      <c r="C184" s="72"/>
      <c r="D184" s="73"/>
      <c r="F184" s="76">
        <v>8</v>
      </c>
      <c r="G184" s="72"/>
      <c r="H184" s="73"/>
    </row>
    <row r="185" spans="2:8" ht="14.5" customHeight="1">
      <c r="B185" s="76">
        <v>9</v>
      </c>
      <c r="C185" s="72"/>
      <c r="D185" s="73"/>
      <c r="F185" s="76">
        <v>9</v>
      </c>
      <c r="G185" s="72"/>
      <c r="H185" s="73"/>
    </row>
    <row r="186" spans="2:8" ht="14.5" customHeight="1">
      <c r="B186" s="76">
        <v>10</v>
      </c>
      <c r="C186" s="72"/>
      <c r="D186" s="73"/>
      <c r="F186" s="76">
        <v>10</v>
      </c>
      <c r="G186" s="72"/>
      <c r="H186" s="73"/>
    </row>
    <row r="187" spans="2:8" ht="14.5" customHeight="1">
      <c r="B187" s="76">
        <v>11</v>
      </c>
      <c r="C187" s="72"/>
      <c r="D187" s="73"/>
      <c r="F187" s="76">
        <v>11</v>
      </c>
      <c r="G187" s="72"/>
      <c r="H187" s="73"/>
    </row>
    <row r="188" spans="2:8" ht="14.5" customHeight="1">
      <c r="B188" s="76">
        <v>12</v>
      </c>
      <c r="C188" s="72"/>
      <c r="D188" s="73"/>
      <c r="F188" s="76">
        <v>12</v>
      </c>
      <c r="G188" s="72"/>
      <c r="H188" s="73"/>
    </row>
    <row r="189" spans="2:8" ht="14.5" customHeight="1">
      <c r="B189" s="76">
        <v>13</v>
      </c>
      <c r="C189" s="72"/>
      <c r="D189" s="73"/>
      <c r="F189" s="76">
        <v>13</v>
      </c>
      <c r="G189" s="72"/>
      <c r="H189" s="73"/>
    </row>
    <row r="190" spans="2:8" ht="14.5" customHeight="1">
      <c r="B190" s="76">
        <v>14</v>
      </c>
      <c r="C190" s="72"/>
      <c r="D190" s="73"/>
      <c r="F190" s="76">
        <v>14</v>
      </c>
      <c r="G190" s="72"/>
      <c r="H190" s="73"/>
    </row>
    <row r="191" spans="2:8" ht="14.5" customHeight="1">
      <c r="B191" s="76">
        <v>15</v>
      </c>
      <c r="C191" s="72"/>
      <c r="D191" s="73"/>
      <c r="F191" s="76">
        <v>15</v>
      </c>
      <c r="G191" s="72"/>
      <c r="H191" s="73"/>
    </row>
    <row r="192" spans="2:8" ht="14.5" customHeight="1">
      <c r="B192" s="76">
        <v>16</v>
      </c>
      <c r="C192" s="72"/>
      <c r="D192" s="73"/>
      <c r="F192" s="76">
        <v>16</v>
      </c>
      <c r="G192" s="72"/>
      <c r="H192" s="73"/>
    </row>
    <row r="193" spans="2:8" ht="14.5" customHeight="1">
      <c r="B193" s="76">
        <v>17</v>
      </c>
      <c r="C193" s="72"/>
      <c r="D193" s="73"/>
      <c r="F193" s="76">
        <v>17</v>
      </c>
      <c r="G193" s="72"/>
      <c r="H193" s="73"/>
    </row>
    <row r="194" spans="2:8" ht="14.5" customHeight="1">
      <c r="B194" s="76">
        <v>18</v>
      </c>
      <c r="C194" s="72"/>
      <c r="D194" s="73"/>
      <c r="F194" s="76">
        <v>18</v>
      </c>
      <c r="G194" s="72"/>
      <c r="H194" s="73"/>
    </row>
    <row r="195" spans="2:8" ht="14.5" customHeight="1">
      <c r="B195" s="76">
        <v>19</v>
      </c>
      <c r="C195" s="72"/>
      <c r="D195" s="73"/>
      <c r="F195" s="76">
        <v>19</v>
      </c>
      <c r="G195" s="72"/>
      <c r="H195" s="73"/>
    </row>
    <row r="196" spans="2:8" ht="14.5" customHeight="1">
      <c r="B196" s="76">
        <v>20</v>
      </c>
      <c r="C196" s="72"/>
      <c r="D196" s="73"/>
      <c r="F196" s="76">
        <v>20</v>
      </c>
      <c r="G196" s="72"/>
      <c r="H196" s="73"/>
    </row>
    <row r="197" spans="2:8" ht="14.5" customHeight="1">
      <c r="B197" s="76">
        <v>21</v>
      </c>
      <c r="C197" s="70"/>
      <c r="D197" s="71"/>
      <c r="F197" s="76">
        <v>21</v>
      </c>
      <c r="G197" s="70"/>
      <c r="H197" s="71"/>
    </row>
    <row r="198" spans="2:8" ht="14.5" customHeight="1" thickBot="1"/>
    <row r="199" spans="2:8" ht="19" thickBot="1">
      <c r="B199" s="61"/>
      <c r="C199" s="62" t="s">
        <v>567</v>
      </c>
      <c r="D199" s="63"/>
      <c r="F199" s="61"/>
      <c r="G199" s="62" t="s">
        <v>568</v>
      </c>
      <c r="H199" s="63"/>
    </row>
    <row r="200" spans="2:8" ht="16" thickBot="1">
      <c r="B200" s="65" t="s">
        <v>555</v>
      </c>
      <c r="C200" s="66" t="s">
        <v>21</v>
      </c>
      <c r="D200" s="68" t="s">
        <v>194</v>
      </c>
      <c r="F200" s="65" t="s">
        <v>555</v>
      </c>
      <c r="G200" s="66" t="s">
        <v>21</v>
      </c>
      <c r="H200" s="68" t="s">
        <v>194</v>
      </c>
    </row>
    <row r="201" spans="2:8" ht="14.5" customHeight="1">
      <c r="B201" s="69">
        <v>1</v>
      </c>
      <c r="C201" s="70" t="s">
        <v>433</v>
      </c>
      <c r="D201" s="71">
        <v>1.4594907407407405E-2</v>
      </c>
      <c r="F201" s="69">
        <v>1</v>
      </c>
      <c r="G201" s="72" t="s">
        <v>506</v>
      </c>
      <c r="H201" s="73">
        <v>1.4768518518518519E-2</v>
      </c>
    </row>
    <row r="202" spans="2:8" ht="14.5" customHeight="1">
      <c r="B202" s="76">
        <v>2</v>
      </c>
      <c r="C202" s="72" t="s">
        <v>231</v>
      </c>
      <c r="D202" s="73">
        <v>1.525462962962963E-2</v>
      </c>
      <c r="F202" s="76">
        <v>2</v>
      </c>
      <c r="G202" s="72" t="s">
        <v>546</v>
      </c>
      <c r="H202" s="73">
        <v>1.6805555555555556E-2</v>
      </c>
    </row>
    <row r="203" spans="2:8" ht="14.5" customHeight="1">
      <c r="B203" s="76">
        <v>3</v>
      </c>
      <c r="C203" s="72" t="s">
        <v>456</v>
      </c>
      <c r="D203" s="73">
        <v>1.5300925925925926E-2</v>
      </c>
      <c r="F203" s="76">
        <v>3</v>
      </c>
      <c r="G203" s="72" t="s">
        <v>229</v>
      </c>
      <c r="H203" s="73">
        <v>1.7870370370370373E-2</v>
      </c>
    </row>
    <row r="204" spans="2:8" ht="14.5" customHeight="1">
      <c r="B204" s="76">
        <v>4</v>
      </c>
      <c r="C204" s="72" t="s">
        <v>607</v>
      </c>
      <c r="D204" s="73">
        <v>1.5370370370370369E-2</v>
      </c>
      <c r="F204" s="76">
        <v>4</v>
      </c>
      <c r="G204" s="72" t="s">
        <v>503</v>
      </c>
      <c r="H204" s="73">
        <v>1.9085648148148147E-2</v>
      </c>
    </row>
    <row r="205" spans="2:8" ht="14.5" customHeight="1">
      <c r="B205" s="76">
        <v>5</v>
      </c>
      <c r="C205" s="72" t="s">
        <v>481</v>
      </c>
      <c r="D205" s="73">
        <v>1.5555555555555553E-2</v>
      </c>
      <c r="F205" s="76">
        <v>5</v>
      </c>
      <c r="G205" s="72" t="s">
        <v>526</v>
      </c>
      <c r="H205" s="73">
        <v>1.9120370370370371E-2</v>
      </c>
    </row>
    <row r="206" spans="2:8" ht="14.5" customHeight="1">
      <c r="B206" s="76">
        <v>6</v>
      </c>
      <c r="C206" s="72" t="s">
        <v>591</v>
      </c>
      <c r="D206" s="73">
        <v>1.5625E-2</v>
      </c>
      <c r="F206" s="76">
        <v>6</v>
      </c>
      <c r="G206" s="72" t="s">
        <v>520</v>
      </c>
      <c r="H206" s="73">
        <v>2.1215277777777777E-2</v>
      </c>
    </row>
    <row r="207" spans="2:8" ht="14.5" customHeight="1">
      <c r="B207" s="76">
        <v>7</v>
      </c>
      <c r="C207" s="72" t="s">
        <v>438</v>
      </c>
      <c r="D207" s="73">
        <v>1.5671296296296298E-2</v>
      </c>
      <c r="F207" s="76">
        <v>7</v>
      </c>
      <c r="G207" s="72" t="s">
        <v>533</v>
      </c>
      <c r="H207" s="73">
        <v>2.1296296296296299E-2</v>
      </c>
    </row>
    <row r="208" spans="2:8" ht="14.5" customHeight="1">
      <c r="B208" s="76">
        <v>8</v>
      </c>
      <c r="C208" s="72" t="s">
        <v>422</v>
      </c>
      <c r="D208" s="73">
        <v>1.5821759259259261E-2</v>
      </c>
      <c r="F208" s="76">
        <v>8</v>
      </c>
      <c r="G208" s="70" t="s">
        <v>219</v>
      </c>
      <c r="H208" s="71">
        <v>2.3113425925925926E-2</v>
      </c>
    </row>
    <row r="209" spans="2:8" ht="14.5" customHeight="1">
      <c r="B209" s="76">
        <v>9</v>
      </c>
      <c r="C209" s="72" t="s">
        <v>590</v>
      </c>
      <c r="D209" s="73">
        <v>1.6875000000000001E-2</v>
      </c>
      <c r="F209" s="76">
        <v>9</v>
      </c>
      <c r="G209" s="72" t="s">
        <v>537</v>
      </c>
      <c r="H209" s="73">
        <v>2.3229166666666665E-2</v>
      </c>
    </row>
    <row r="210" spans="2:8" ht="14.5" customHeight="1">
      <c r="B210" s="69">
        <v>10</v>
      </c>
      <c r="C210" s="70" t="s">
        <v>598</v>
      </c>
      <c r="D210" s="71">
        <v>1.7303240740740741E-2</v>
      </c>
      <c r="F210" s="69">
        <v>10</v>
      </c>
      <c r="G210" s="70" t="s">
        <v>516</v>
      </c>
      <c r="H210" s="71">
        <v>2.4814814814814817E-2</v>
      </c>
    </row>
    <row r="211" spans="2:8" ht="14.5" customHeight="1">
      <c r="B211" s="76">
        <v>11</v>
      </c>
      <c r="C211" s="72" t="s">
        <v>235</v>
      </c>
      <c r="D211" s="73">
        <v>1.8958333333333334E-2</v>
      </c>
      <c r="F211" s="76">
        <v>11</v>
      </c>
      <c r="G211" s="72"/>
      <c r="H211" s="73"/>
    </row>
    <row r="212" spans="2:8" ht="14.5" customHeight="1">
      <c r="B212" s="76">
        <v>12</v>
      </c>
      <c r="C212" s="72" t="s">
        <v>452</v>
      </c>
      <c r="D212" s="73">
        <v>1.9120370370370371E-2</v>
      </c>
      <c r="F212" s="76">
        <v>12</v>
      </c>
      <c r="G212" s="72"/>
      <c r="H212" s="73"/>
    </row>
    <row r="213" spans="2:8" ht="14.5" customHeight="1">
      <c r="B213" s="76">
        <v>13</v>
      </c>
      <c r="C213" s="72" t="s">
        <v>233</v>
      </c>
      <c r="D213" s="73">
        <v>1.9155092592592592E-2</v>
      </c>
      <c r="F213" s="76">
        <v>13</v>
      </c>
      <c r="G213" s="72"/>
      <c r="H213" s="73"/>
    </row>
    <row r="214" spans="2:8" ht="14.5" customHeight="1">
      <c r="B214" s="76">
        <v>14</v>
      </c>
      <c r="C214" s="72" t="s">
        <v>461</v>
      </c>
      <c r="D214" s="73">
        <v>2.0983796296296296E-2</v>
      </c>
      <c r="F214" s="76">
        <v>14</v>
      </c>
      <c r="G214" s="72"/>
      <c r="H214" s="73"/>
    </row>
    <row r="215" spans="2:8" ht="14.5" customHeight="1">
      <c r="B215" s="76">
        <v>15</v>
      </c>
      <c r="C215" s="72" t="s">
        <v>228</v>
      </c>
      <c r="D215" s="73"/>
      <c r="F215" s="76">
        <v>15</v>
      </c>
      <c r="G215" s="72"/>
      <c r="H215" s="73"/>
    </row>
    <row r="216" spans="2:8" ht="14.5" customHeight="1">
      <c r="B216" s="76">
        <v>16</v>
      </c>
      <c r="C216" s="72"/>
      <c r="D216" s="73"/>
      <c r="F216" s="76">
        <v>16</v>
      </c>
      <c r="G216" s="72"/>
      <c r="H216" s="73"/>
    </row>
    <row r="217" spans="2:8" ht="14.5" customHeight="1">
      <c r="B217" s="76">
        <v>17</v>
      </c>
      <c r="C217" s="72"/>
      <c r="D217" s="73"/>
      <c r="F217" s="76">
        <v>17</v>
      </c>
      <c r="G217" s="72"/>
      <c r="H217" s="73"/>
    </row>
    <row r="218" spans="2:8" ht="14.5" customHeight="1">
      <c r="B218" s="76">
        <v>18</v>
      </c>
      <c r="C218" s="72"/>
      <c r="D218" s="73"/>
      <c r="F218" s="76">
        <v>18</v>
      </c>
      <c r="G218" s="72"/>
      <c r="H218" s="73"/>
    </row>
    <row r="219" spans="2:8" ht="14.5" customHeight="1">
      <c r="B219" s="76">
        <v>19</v>
      </c>
      <c r="C219" s="72"/>
      <c r="D219" s="73"/>
      <c r="F219" s="76">
        <v>19</v>
      </c>
      <c r="G219" s="72"/>
      <c r="H219" s="73"/>
    </row>
    <row r="220" spans="2:8" ht="14.5" customHeight="1">
      <c r="B220" s="76">
        <v>20</v>
      </c>
      <c r="C220" s="72"/>
      <c r="D220" s="73"/>
      <c r="F220" s="76">
        <v>20</v>
      </c>
      <c r="G220" s="72"/>
      <c r="H220" s="73"/>
    </row>
    <row r="221" spans="2:8" ht="14.5" customHeight="1" thickBot="1"/>
    <row r="222" spans="2:8" ht="19" thickBot="1">
      <c r="B222" s="61"/>
      <c r="C222" s="62" t="s">
        <v>569</v>
      </c>
      <c r="D222" s="63"/>
      <c r="F222" s="61"/>
      <c r="G222" s="62" t="s">
        <v>570</v>
      </c>
      <c r="H222" s="63"/>
    </row>
    <row r="223" spans="2:8" ht="16" thickBot="1">
      <c r="B223" s="65" t="s">
        <v>555</v>
      </c>
      <c r="C223" s="66" t="s">
        <v>21</v>
      </c>
      <c r="D223" s="68" t="s">
        <v>194</v>
      </c>
      <c r="F223" s="65" t="s">
        <v>555</v>
      </c>
      <c r="G223" s="66" t="s">
        <v>21</v>
      </c>
      <c r="H223" s="68" t="s">
        <v>194</v>
      </c>
    </row>
    <row r="224" spans="2:8" ht="14.5" customHeight="1">
      <c r="B224" s="69">
        <v>1</v>
      </c>
      <c r="C224" s="70" t="s">
        <v>424</v>
      </c>
      <c r="D224" s="71">
        <v>2.1307870370370369E-2</v>
      </c>
      <c r="F224" s="69">
        <v>1</v>
      </c>
      <c r="G224" s="70"/>
      <c r="H224" s="71"/>
    </row>
    <row r="225" spans="2:8" ht="14.5" customHeight="1">
      <c r="B225" s="76">
        <v>2</v>
      </c>
      <c r="C225" s="72" t="s">
        <v>460</v>
      </c>
      <c r="D225" s="73">
        <v>2.584490740740741E-2</v>
      </c>
      <c r="F225" s="76">
        <v>2</v>
      </c>
      <c r="G225" s="72"/>
      <c r="H225" s="73"/>
    </row>
    <row r="226" spans="2:8" ht="14.5" customHeight="1">
      <c r="B226" s="76">
        <v>3</v>
      </c>
      <c r="C226" s="72" t="s">
        <v>1218</v>
      </c>
      <c r="D226" s="73">
        <v>2.8726851851851851E-2</v>
      </c>
      <c r="F226" s="76">
        <v>3</v>
      </c>
      <c r="G226" s="72"/>
      <c r="H226" s="73"/>
    </row>
    <row r="227" spans="2:8" ht="14.5" customHeight="1">
      <c r="B227" s="76">
        <v>4</v>
      </c>
      <c r="C227" s="72" t="s">
        <v>599</v>
      </c>
      <c r="D227" s="73">
        <v>3.0439814814814819E-2</v>
      </c>
      <c r="F227" s="76">
        <v>4</v>
      </c>
      <c r="G227" s="72"/>
      <c r="H227" s="73"/>
    </row>
    <row r="228" spans="2:8" ht="14.5" customHeight="1">
      <c r="B228" s="76">
        <v>5</v>
      </c>
      <c r="C228" s="72"/>
      <c r="D228" s="73"/>
      <c r="F228" s="76">
        <v>5</v>
      </c>
      <c r="G228" s="72"/>
      <c r="H228" s="73"/>
    </row>
    <row r="229" spans="2:8" ht="14.5" customHeight="1">
      <c r="B229" s="76">
        <v>6</v>
      </c>
      <c r="C229" s="72"/>
      <c r="D229" s="73"/>
      <c r="F229" s="76">
        <v>6</v>
      </c>
      <c r="G229" s="72"/>
      <c r="H229" s="73"/>
    </row>
    <row r="230" spans="2:8" ht="14.5" customHeight="1">
      <c r="B230" s="76">
        <v>7</v>
      </c>
      <c r="C230" s="72"/>
      <c r="D230" s="73"/>
      <c r="F230" s="76">
        <v>7</v>
      </c>
      <c r="G230" s="72"/>
      <c r="H230" s="73"/>
    </row>
    <row r="231" spans="2:8" ht="14.5" customHeight="1">
      <c r="B231" s="76">
        <v>8</v>
      </c>
      <c r="C231" s="72"/>
      <c r="D231" s="73"/>
      <c r="F231" s="76">
        <v>8</v>
      </c>
      <c r="G231" s="72"/>
      <c r="H231" s="73"/>
    </row>
    <row r="232" spans="2:8" ht="14.5" customHeight="1">
      <c r="B232" s="76">
        <v>9</v>
      </c>
      <c r="C232" s="72"/>
      <c r="D232" s="73"/>
      <c r="F232" s="76">
        <v>9</v>
      </c>
      <c r="G232" s="72"/>
      <c r="H232" s="73"/>
    </row>
    <row r="233" spans="2:8" ht="14.5" customHeight="1">
      <c r="B233" s="76">
        <v>10</v>
      </c>
      <c r="C233" s="72"/>
      <c r="D233" s="73"/>
      <c r="F233" s="76">
        <v>10</v>
      </c>
      <c r="G233" s="72"/>
      <c r="H233" s="73"/>
    </row>
    <row r="234" spans="2:8" ht="14.5" customHeight="1">
      <c r="B234" s="76">
        <v>11</v>
      </c>
      <c r="C234" s="72"/>
      <c r="D234" s="73"/>
      <c r="F234" s="76">
        <v>11</v>
      </c>
      <c r="G234" s="72"/>
      <c r="H234" s="73"/>
    </row>
    <row r="235" spans="2:8" ht="14.5" customHeight="1">
      <c r="B235" s="76">
        <v>12</v>
      </c>
      <c r="C235" s="72"/>
      <c r="D235" s="73"/>
      <c r="F235" s="76">
        <v>12</v>
      </c>
      <c r="G235" s="72"/>
      <c r="H235" s="73"/>
    </row>
    <row r="236" spans="2:8" ht="14.5" customHeight="1">
      <c r="B236" s="76">
        <v>13</v>
      </c>
      <c r="C236" s="72"/>
      <c r="D236" s="73"/>
      <c r="F236" s="76">
        <v>13</v>
      </c>
      <c r="G236" s="72"/>
      <c r="H236" s="73"/>
    </row>
    <row r="237" spans="2:8" ht="14.5" customHeight="1">
      <c r="B237" s="76">
        <v>14</v>
      </c>
      <c r="C237" s="72"/>
      <c r="D237" s="73"/>
      <c r="F237" s="76">
        <v>14</v>
      </c>
      <c r="G237" s="72"/>
      <c r="H237" s="73"/>
    </row>
    <row r="238" spans="2:8" ht="14.5" customHeight="1">
      <c r="B238" s="76">
        <v>15</v>
      </c>
      <c r="C238" s="72"/>
      <c r="D238" s="73"/>
      <c r="F238" s="76">
        <v>15</v>
      </c>
      <c r="G238" s="72"/>
      <c r="H238" s="73"/>
    </row>
  </sheetData>
  <pageMargins left="0.25" right="0.25" top="0.75" bottom="0.75" header="0.3" footer="0.3"/>
  <pageSetup paperSize="9" orientation="portrait"/>
  <rowBreaks count="2" manualBreakCount="2">
    <brk id="99" max="16383" man="1"/>
    <brk id="197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/>
  </sheetPr>
  <dimension ref="A1:E102"/>
  <sheetViews>
    <sheetView workbookViewId="0">
      <selection activeCell="H42" sqref="H42"/>
    </sheetView>
  </sheetViews>
  <sheetFormatPr baseColWidth="10" defaultColWidth="8.83203125" defaultRowHeight="14" x14ac:dyDescent="0"/>
  <cols>
    <col min="1" max="1" width="5.6640625" style="16" bestFit="1" customWidth="1"/>
    <col min="2" max="2" width="10.5" bestFit="1" customWidth="1"/>
    <col min="3" max="3" width="19.5" bestFit="1" customWidth="1"/>
    <col min="4" max="4" width="5.6640625" style="11" bestFit="1" customWidth="1"/>
    <col min="5" max="5" width="13.83203125" bestFit="1" customWidth="1"/>
  </cols>
  <sheetData>
    <row r="1" spans="1:5" ht="15" thickBot="1">
      <c r="A1" s="32"/>
      <c r="B1" s="15" t="s">
        <v>242</v>
      </c>
      <c r="C1" s="14">
        <v>3</v>
      </c>
      <c r="D1" s="14"/>
      <c r="E1" s="33"/>
    </row>
    <row r="2" spans="1:5" ht="15" thickBot="1">
      <c r="A2" s="89" t="s">
        <v>2</v>
      </c>
      <c r="B2" s="12" t="s">
        <v>18</v>
      </c>
      <c r="C2" s="13" t="s">
        <v>21</v>
      </c>
      <c r="D2" s="91" t="s">
        <v>194</v>
      </c>
      <c r="E2" s="34" t="s">
        <v>657</v>
      </c>
    </row>
    <row r="3" spans="1:5">
      <c r="A3" s="90">
        <v>211</v>
      </c>
      <c r="B3" t="str">
        <f t="shared" ref="B3:B34" si="0">VLOOKUP($A3,Delt3,13-$C$1,FALSE)</f>
        <v xml:space="preserve">D08 1,0 km </v>
      </c>
      <c r="C3" t="str">
        <f t="shared" ref="C3:C34" si="1">VLOOKUP($A3,Delt3,14-$C$1,FALSE)</f>
        <v>Lina Jernberg</v>
      </c>
      <c r="D3" s="92">
        <v>3.0902777777777782E-3</v>
      </c>
      <c r="E3" t="e">
        <f t="shared" ref="E3:E34" si="2">VLOOKUP($A3,Delt3,14,FALSE)</f>
        <v>#REF!</v>
      </c>
    </row>
    <row r="4" spans="1:5">
      <c r="A4" s="90">
        <v>232</v>
      </c>
      <c r="B4" t="str">
        <f t="shared" si="0"/>
        <v xml:space="preserve">D08 1,0 km </v>
      </c>
      <c r="C4" t="str">
        <f t="shared" si="1"/>
        <v>Ida Westholm</v>
      </c>
      <c r="D4" s="92">
        <v>3.2638888888888891E-3</v>
      </c>
      <c r="E4" t="e">
        <f t="shared" si="2"/>
        <v>#REF!</v>
      </c>
    </row>
    <row r="5" spans="1:5">
      <c r="A5" s="90">
        <v>257</v>
      </c>
      <c r="B5" t="str">
        <f t="shared" si="0"/>
        <v xml:space="preserve">D08 1,0 km </v>
      </c>
      <c r="C5" t="str">
        <f t="shared" si="1"/>
        <v>Noell Bergström</v>
      </c>
      <c r="D5" s="92">
        <v>3.3217592592592591E-3</v>
      </c>
      <c r="E5" t="e">
        <f t="shared" si="2"/>
        <v>#REF!</v>
      </c>
    </row>
    <row r="6" spans="1:5">
      <c r="A6" s="90">
        <v>263</v>
      </c>
      <c r="B6" t="str">
        <f t="shared" si="0"/>
        <v xml:space="preserve">D08 1,0 km </v>
      </c>
      <c r="C6" t="str">
        <f t="shared" si="1"/>
        <v>Ella Eklöv</v>
      </c>
      <c r="D6" s="92">
        <v>3.5185185185185185E-3</v>
      </c>
      <c r="E6" t="e">
        <f t="shared" si="2"/>
        <v>#REF!</v>
      </c>
    </row>
    <row r="7" spans="1:5">
      <c r="A7" s="90">
        <v>234</v>
      </c>
      <c r="B7" t="str">
        <f t="shared" si="0"/>
        <v xml:space="preserve">D08 1,0 km </v>
      </c>
      <c r="C7" t="str">
        <f t="shared" si="1"/>
        <v>Alicia Lenert</v>
      </c>
      <c r="D7" s="92">
        <v>3.7037037037037034E-3</v>
      </c>
      <c r="E7" t="e">
        <f t="shared" si="2"/>
        <v>#REF!</v>
      </c>
    </row>
    <row r="8" spans="1:5">
      <c r="A8" s="90">
        <v>231</v>
      </c>
      <c r="B8" t="str">
        <f t="shared" si="0"/>
        <v xml:space="preserve">D08 1,0 km </v>
      </c>
      <c r="C8" t="str">
        <f t="shared" si="1"/>
        <v>Julia Böjer</v>
      </c>
      <c r="D8" s="92">
        <v>3.8078703703703707E-3</v>
      </c>
      <c r="E8" t="e">
        <f t="shared" si="2"/>
        <v>#REF!</v>
      </c>
    </row>
    <row r="9" spans="1:5">
      <c r="A9" s="90">
        <v>269</v>
      </c>
      <c r="B9" t="str">
        <f t="shared" si="0"/>
        <v xml:space="preserve">D08 1,0 km </v>
      </c>
      <c r="C9" t="str">
        <f t="shared" si="1"/>
        <v>Filippa Möllberg</v>
      </c>
      <c r="D9" s="92">
        <v>3.8194444444444443E-3</v>
      </c>
      <c r="E9" t="e">
        <f t="shared" si="2"/>
        <v>#REF!</v>
      </c>
    </row>
    <row r="10" spans="1:5">
      <c r="A10" s="90">
        <v>227</v>
      </c>
      <c r="B10" t="str">
        <f t="shared" si="0"/>
        <v xml:space="preserve">D08 1,0 km </v>
      </c>
      <c r="C10" t="str">
        <f t="shared" si="1"/>
        <v>Moa Edling</v>
      </c>
      <c r="D10" s="92">
        <v>3.8194444444444443E-3</v>
      </c>
      <c r="E10" t="e">
        <f t="shared" si="2"/>
        <v>#REF!</v>
      </c>
    </row>
    <row r="11" spans="1:5">
      <c r="A11" s="90">
        <v>241</v>
      </c>
      <c r="B11" t="str">
        <f t="shared" si="0"/>
        <v xml:space="preserve">D08 1,0 km </v>
      </c>
      <c r="C11" t="str">
        <f t="shared" si="1"/>
        <v>Nora Jönsén</v>
      </c>
      <c r="D11" s="92">
        <v>3.9814814814814817E-3</v>
      </c>
      <c r="E11" t="e">
        <f t="shared" si="2"/>
        <v>#REF!</v>
      </c>
    </row>
    <row r="12" spans="1:5">
      <c r="A12" s="90">
        <v>205</v>
      </c>
      <c r="B12" t="str">
        <f t="shared" si="0"/>
        <v xml:space="preserve">D08 1,0 km </v>
      </c>
      <c r="C12" t="str">
        <f t="shared" si="1"/>
        <v>Lovisa Jansson</v>
      </c>
      <c r="D12" s="92">
        <v>4.31712962962963E-3</v>
      </c>
      <c r="E12" t="e">
        <f t="shared" si="2"/>
        <v>#REF!</v>
      </c>
    </row>
    <row r="13" spans="1:5">
      <c r="A13" s="90">
        <v>244</v>
      </c>
      <c r="B13" t="str">
        <f t="shared" si="0"/>
        <v xml:space="preserve">D08 1,0 km </v>
      </c>
      <c r="C13" t="str">
        <f t="shared" si="1"/>
        <v>Mira Nordgren</v>
      </c>
      <c r="D13" s="92">
        <v>4.386574074074074E-3</v>
      </c>
      <c r="E13" t="e">
        <f t="shared" si="2"/>
        <v>#REF!</v>
      </c>
    </row>
    <row r="14" spans="1:5">
      <c r="A14" s="90">
        <v>273</v>
      </c>
      <c r="B14" t="str">
        <f t="shared" si="0"/>
        <v xml:space="preserve">D08 1,0 km </v>
      </c>
      <c r="C14" t="str">
        <f t="shared" si="1"/>
        <v>Nellie Johansson</v>
      </c>
      <c r="D14" s="92">
        <v>4.386574074074074E-3</v>
      </c>
      <c r="E14" t="e">
        <f t="shared" si="2"/>
        <v>#REF!</v>
      </c>
    </row>
    <row r="15" spans="1:5">
      <c r="A15" s="90">
        <v>247</v>
      </c>
      <c r="B15" t="str">
        <f t="shared" si="0"/>
        <v xml:space="preserve">D08 1,0 km </v>
      </c>
      <c r="C15" t="str">
        <f t="shared" si="1"/>
        <v>Sara Muller</v>
      </c>
      <c r="D15" s="92">
        <v>4.4328703703703709E-3</v>
      </c>
      <c r="E15" t="e">
        <f t="shared" si="2"/>
        <v>#REF!</v>
      </c>
    </row>
    <row r="16" spans="1:5">
      <c r="A16" s="90">
        <v>239</v>
      </c>
      <c r="B16" t="str">
        <f t="shared" si="0"/>
        <v xml:space="preserve">D08 1,0 km </v>
      </c>
      <c r="C16" t="str">
        <f t="shared" si="1"/>
        <v>Lilly Isaksson Hindrikes</v>
      </c>
      <c r="D16" s="92">
        <v>4.4907407407407405E-3</v>
      </c>
      <c r="E16" t="e">
        <f t="shared" si="2"/>
        <v>#REF!</v>
      </c>
    </row>
    <row r="17" spans="1:5">
      <c r="A17" s="90">
        <v>252</v>
      </c>
      <c r="B17" t="str">
        <f t="shared" si="0"/>
        <v xml:space="preserve">D08 1,0 km </v>
      </c>
      <c r="C17" t="str">
        <f t="shared" si="1"/>
        <v>Rebecka Larson</v>
      </c>
      <c r="D17" s="92">
        <v>4.5023148148148149E-3</v>
      </c>
      <c r="E17" t="e">
        <f t="shared" si="2"/>
        <v>#REF!</v>
      </c>
    </row>
    <row r="18" spans="1:5">
      <c r="A18" s="90">
        <v>243</v>
      </c>
      <c r="B18" t="str">
        <f t="shared" si="0"/>
        <v xml:space="preserve">D08 1,0 km </v>
      </c>
      <c r="C18" t="str">
        <f t="shared" si="1"/>
        <v>Tyra Sandberg</v>
      </c>
      <c r="D18" s="92">
        <v>4.6990740740740743E-3</v>
      </c>
      <c r="E18" t="e">
        <f t="shared" si="2"/>
        <v>#REF!</v>
      </c>
    </row>
    <row r="19" spans="1:5">
      <c r="A19" s="90">
        <v>233</v>
      </c>
      <c r="B19" t="str">
        <f t="shared" si="0"/>
        <v xml:space="preserve">D08 1,0 km </v>
      </c>
      <c r="C19" t="str">
        <f t="shared" si="1"/>
        <v>Willma Hellquist</v>
      </c>
      <c r="D19" s="92">
        <v>4.6990740740740743E-3</v>
      </c>
      <c r="E19" t="e">
        <f t="shared" si="2"/>
        <v>#REF!</v>
      </c>
    </row>
    <row r="20" spans="1:5">
      <c r="A20" s="90">
        <v>250</v>
      </c>
      <c r="B20" t="str">
        <f t="shared" si="0"/>
        <v xml:space="preserve">D08 1,0 km </v>
      </c>
      <c r="C20" t="str">
        <f t="shared" si="1"/>
        <v>Freja Magnusson</v>
      </c>
      <c r="D20" s="92">
        <v>4.2013888888888891E-3</v>
      </c>
      <c r="E20" t="e">
        <f t="shared" si="2"/>
        <v>#REF!</v>
      </c>
    </row>
    <row r="21" spans="1:5">
      <c r="A21" s="90">
        <v>258</v>
      </c>
      <c r="B21" t="str">
        <f t="shared" si="0"/>
        <v xml:space="preserve">D08 1,0 km </v>
      </c>
      <c r="C21" t="str">
        <f t="shared" si="1"/>
        <v>Emilia Norgren</v>
      </c>
      <c r="D21" s="92">
        <v>4.8495370370370368E-3</v>
      </c>
      <c r="E21" t="e">
        <f t="shared" si="2"/>
        <v>#REF!</v>
      </c>
    </row>
    <row r="22" spans="1:5">
      <c r="A22" s="90">
        <v>245</v>
      </c>
      <c r="B22" t="str">
        <f t="shared" si="0"/>
        <v xml:space="preserve">D08 1,0 km </v>
      </c>
      <c r="C22" t="str">
        <f t="shared" si="1"/>
        <v>Emilia Nordgren</v>
      </c>
      <c r="D22" s="92">
        <v>4.9652777777777777E-3</v>
      </c>
      <c r="E22" t="e">
        <f t="shared" si="2"/>
        <v>#REF!</v>
      </c>
    </row>
    <row r="23" spans="1:5">
      <c r="A23" s="90">
        <v>253</v>
      </c>
      <c r="B23" t="str">
        <f t="shared" si="0"/>
        <v xml:space="preserve">D08 1,0 km </v>
      </c>
      <c r="C23" t="str">
        <f t="shared" si="1"/>
        <v>Moa Danielsson</v>
      </c>
      <c r="D23" s="92">
        <v>5.0347222222222225E-3</v>
      </c>
      <c r="E23" t="e">
        <f t="shared" si="2"/>
        <v>#REF!</v>
      </c>
    </row>
    <row r="24" spans="1:5">
      <c r="A24" s="90">
        <v>224</v>
      </c>
      <c r="B24" t="str">
        <f t="shared" si="0"/>
        <v xml:space="preserve">D10 1,5 km </v>
      </c>
      <c r="C24" t="str">
        <f t="shared" si="1"/>
        <v>Ebba Augustsson</v>
      </c>
      <c r="D24" s="92">
        <v>4.8611111111111112E-3</v>
      </c>
      <c r="E24" t="e">
        <f t="shared" si="2"/>
        <v>#REF!</v>
      </c>
    </row>
    <row r="25" spans="1:5">
      <c r="A25" s="90">
        <v>203</v>
      </c>
      <c r="B25" t="str">
        <f t="shared" si="0"/>
        <v xml:space="preserve">D10 1,5 km </v>
      </c>
      <c r="C25" t="str">
        <f t="shared" si="1"/>
        <v>Angelica Jansson</v>
      </c>
      <c r="D25" s="92">
        <v>5.5092592592592589E-3</v>
      </c>
      <c r="E25" t="e">
        <f t="shared" si="2"/>
        <v>#REF!</v>
      </c>
    </row>
    <row r="26" spans="1:5">
      <c r="A26" s="90">
        <v>230</v>
      </c>
      <c r="B26" t="str">
        <f t="shared" si="0"/>
        <v xml:space="preserve">D10 1,5 km </v>
      </c>
      <c r="C26" t="str">
        <f t="shared" si="1"/>
        <v>Amanda Böjer</v>
      </c>
      <c r="D26" s="92">
        <v>5.6712962962962958E-3</v>
      </c>
      <c r="E26" t="e">
        <f t="shared" si="2"/>
        <v>#REF!</v>
      </c>
    </row>
    <row r="27" spans="1:5">
      <c r="A27" s="90">
        <v>204</v>
      </c>
      <c r="B27" t="str">
        <f t="shared" si="0"/>
        <v xml:space="preserve">D10 1,5 km </v>
      </c>
      <c r="C27" t="str">
        <f t="shared" si="1"/>
        <v>Ebba Rydberg</v>
      </c>
      <c r="D27" s="92">
        <v>5.9375000000000009E-3</v>
      </c>
      <c r="E27" t="e">
        <f t="shared" si="2"/>
        <v>#REF!</v>
      </c>
    </row>
    <row r="28" spans="1:5">
      <c r="A28" s="90">
        <v>251</v>
      </c>
      <c r="B28" t="str">
        <f t="shared" si="0"/>
        <v xml:space="preserve">D10 1,5 km </v>
      </c>
      <c r="C28" t="str">
        <f t="shared" si="1"/>
        <v>Sofia Monk</v>
      </c>
      <c r="D28" s="92">
        <v>7.2916666666666659E-3</v>
      </c>
      <c r="E28" t="e">
        <f t="shared" si="2"/>
        <v>#REF!</v>
      </c>
    </row>
    <row r="29" spans="1:5">
      <c r="A29" s="90">
        <v>216</v>
      </c>
      <c r="B29" t="str">
        <f t="shared" si="0"/>
        <v>D12 2,5 km</v>
      </c>
      <c r="C29" t="str">
        <f t="shared" si="1"/>
        <v>Anna Krysén</v>
      </c>
      <c r="D29" s="92">
        <v>7.4537037037037028E-3</v>
      </c>
      <c r="E29" t="e">
        <f t="shared" si="2"/>
        <v>#REF!</v>
      </c>
    </row>
    <row r="30" spans="1:5">
      <c r="A30" s="90">
        <v>237</v>
      </c>
      <c r="B30" t="str">
        <f t="shared" si="0"/>
        <v>D12 2,5 km</v>
      </c>
      <c r="C30" t="str">
        <f t="shared" si="1"/>
        <v>Alma Jönsén</v>
      </c>
      <c r="D30" s="92">
        <v>8.8773148148148153E-3</v>
      </c>
      <c r="E30" t="e">
        <f t="shared" si="2"/>
        <v>#REF!</v>
      </c>
    </row>
    <row r="31" spans="1:5">
      <c r="A31" s="90">
        <v>206</v>
      </c>
      <c r="B31" t="str">
        <f t="shared" si="0"/>
        <v>D12 2,5 km</v>
      </c>
      <c r="C31" t="str">
        <f t="shared" si="1"/>
        <v>Emilia Jansson</v>
      </c>
      <c r="D31" s="92">
        <v>1.0694444444444444E-2</v>
      </c>
      <c r="E31" t="e">
        <f t="shared" si="2"/>
        <v>#REF!</v>
      </c>
    </row>
    <row r="32" spans="1:5">
      <c r="A32" s="90">
        <v>256</v>
      </c>
      <c r="B32" t="str">
        <f t="shared" si="0"/>
        <v>D14 2,5 km</v>
      </c>
      <c r="C32" t="str">
        <f t="shared" si="1"/>
        <v>Alice Heldt-Cassel</v>
      </c>
      <c r="D32" s="92">
        <v>7.4768518518518526E-3</v>
      </c>
      <c r="E32" t="e">
        <f t="shared" si="2"/>
        <v>#REF!</v>
      </c>
    </row>
    <row r="33" spans="1:5">
      <c r="A33" s="90">
        <v>248</v>
      </c>
      <c r="B33" t="str">
        <f t="shared" si="0"/>
        <v>D14 2,5 km</v>
      </c>
      <c r="C33" t="str">
        <f t="shared" si="1"/>
        <v>Nina Müller</v>
      </c>
      <c r="D33" s="92">
        <v>1.8587962962962962E-2</v>
      </c>
      <c r="E33" t="e">
        <f t="shared" si="2"/>
        <v>#REF!</v>
      </c>
    </row>
    <row r="34" spans="1:5">
      <c r="A34" s="90">
        <v>208</v>
      </c>
      <c r="B34" t="str">
        <f t="shared" si="0"/>
        <v>D17 5/9 km</v>
      </c>
      <c r="C34" t="str">
        <f t="shared" si="1"/>
        <v>Helen Karlsson</v>
      </c>
      <c r="D34" s="92">
        <v>1.7314814814814814E-2</v>
      </c>
      <c r="E34" t="e">
        <f t="shared" si="2"/>
        <v>#REF!</v>
      </c>
    </row>
    <row r="35" spans="1:5">
      <c r="A35" s="90">
        <v>226</v>
      </c>
      <c r="B35" t="str">
        <f t="shared" ref="B35:B66" si="3">VLOOKUP($A35,Delt3,13-$C$1,FALSE)</f>
        <v>D17 5/9 km</v>
      </c>
      <c r="C35" t="str">
        <f t="shared" ref="C35:C66" si="4">VLOOKUP($A35,Delt3,14-$C$1,FALSE)</f>
        <v>Karin Augustsson</v>
      </c>
      <c r="D35" s="92">
        <v>1.7453703703703704E-2</v>
      </c>
      <c r="E35" t="e">
        <f t="shared" ref="E35:E66" si="5">VLOOKUP($A35,Delt3,14,FALSE)</f>
        <v>#REF!</v>
      </c>
    </row>
    <row r="36" spans="1:5">
      <c r="A36" s="90">
        <v>266</v>
      </c>
      <c r="B36" t="str">
        <f t="shared" si="3"/>
        <v>D17 5/9 km</v>
      </c>
      <c r="C36" t="str">
        <f t="shared" si="4"/>
        <v>Helen Salinas</v>
      </c>
      <c r="D36" s="92">
        <v>2.146990740740741E-2</v>
      </c>
      <c r="E36" t="e">
        <f t="shared" si="5"/>
        <v>#REF!</v>
      </c>
    </row>
    <row r="37" spans="1:5">
      <c r="A37" s="90">
        <v>240</v>
      </c>
      <c r="B37" t="str">
        <f t="shared" si="3"/>
        <v>D17 5/9 km</v>
      </c>
      <c r="C37" t="str">
        <f t="shared" si="4"/>
        <v>Malin Nyström</v>
      </c>
      <c r="D37" s="92">
        <v>2.1539351851851851E-2</v>
      </c>
      <c r="E37" t="e">
        <f t="shared" si="5"/>
        <v>#REF!</v>
      </c>
    </row>
    <row r="38" spans="1:5">
      <c r="A38" s="90">
        <v>210</v>
      </c>
      <c r="B38" t="str">
        <f t="shared" si="3"/>
        <v>D17 5/9 km</v>
      </c>
      <c r="C38" t="str">
        <f t="shared" si="4"/>
        <v>Anki Gudmundsson</v>
      </c>
      <c r="D38" s="92">
        <v>2.3865740740740743E-2</v>
      </c>
      <c r="E38" t="e">
        <f t="shared" si="5"/>
        <v>#REF!</v>
      </c>
    </row>
    <row r="39" spans="1:5">
      <c r="A39" s="90">
        <v>268</v>
      </c>
      <c r="B39" t="str">
        <f t="shared" si="3"/>
        <v>D17 5/9 km</v>
      </c>
      <c r="C39" t="str">
        <f t="shared" si="4"/>
        <v>Theresia Oberle</v>
      </c>
      <c r="D39" s="92">
        <v>2.8101851851851854E-2</v>
      </c>
      <c r="E39" t="e">
        <f t="shared" si="5"/>
        <v>#REF!</v>
      </c>
    </row>
    <row r="40" spans="1:5">
      <c r="A40" s="90">
        <v>260</v>
      </c>
      <c r="B40" t="str">
        <f t="shared" si="3"/>
        <v>H08 1,0 km</v>
      </c>
      <c r="C40" t="str">
        <f t="shared" si="4"/>
        <v>Albin Pihlström</v>
      </c>
      <c r="D40" s="92">
        <v>2.9745370370370373E-3</v>
      </c>
      <c r="E40" t="e">
        <f t="shared" si="5"/>
        <v>#REF!</v>
      </c>
    </row>
    <row r="41" spans="1:5">
      <c r="A41" s="90">
        <v>213</v>
      </c>
      <c r="B41" t="str">
        <f t="shared" si="3"/>
        <v>H08 1,0 km</v>
      </c>
      <c r="C41" t="str">
        <f t="shared" si="4"/>
        <v>Axel Larsson</v>
      </c>
      <c r="D41" s="92">
        <v>3.0787037037037037E-3</v>
      </c>
      <c r="E41" t="e">
        <f t="shared" si="5"/>
        <v>#REF!</v>
      </c>
    </row>
    <row r="42" spans="1:5">
      <c r="A42" s="90">
        <v>215</v>
      </c>
      <c r="B42" t="str">
        <f t="shared" si="3"/>
        <v>H08 1,0 km</v>
      </c>
      <c r="C42" t="str">
        <f t="shared" si="4"/>
        <v>Axel Krysén</v>
      </c>
      <c r="D42" s="92">
        <v>3.1828703703703702E-3</v>
      </c>
      <c r="E42" t="e">
        <f t="shared" si="5"/>
        <v>#REF!</v>
      </c>
    </row>
    <row r="43" spans="1:5">
      <c r="A43" s="90">
        <v>214</v>
      </c>
      <c r="B43" t="str">
        <f t="shared" si="3"/>
        <v>H08 1,0 km</v>
      </c>
      <c r="C43" t="str">
        <f t="shared" si="4"/>
        <v>Melker Falk Johansson</v>
      </c>
      <c r="D43" s="92" t="s">
        <v>1261</v>
      </c>
      <c r="E43" t="e">
        <f t="shared" si="5"/>
        <v>#REF!</v>
      </c>
    </row>
    <row r="44" spans="1:5">
      <c r="A44" s="90">
        <v>261</v>
      </c>
      <c r="B44" t="str">
        <f t="shared" si="3"/>
        <v>H08 1,0 km</v>
      </c>
      <c r="C44" t="str">
        <f t="shared" si="4"/>
        <v>Adam Fagerheim</v>
      </c>
      <c r="D44" s="92">
        <v>3.6342592592592594E-3</v>
      </c>
      <c r="E44" t="e">
        <f t="shared" si="5"/>
        <v>#REF!</v>
      </c>
    </row>
    <row r="45" spans="1:5">
      <c r="A45" s="90">
        <v>201</v>
      </c>
      <c r="B45" t="str">
        <f t="shared" si="3"/>
        <v>H08 1,0 km</v>
      </c>
      <c r="C45" t="str">
        <f t="shared" si="4"/>
        <v>Liam Petnook</v>
      </c>
      <c r="D45" s="92">
        <v>3.9583333333333337E-3</v>
      </c>
      <c r="E45" t="e">
        <f t="shared" si="5"/>
        <v>#REF!</v>
      </c>
    </row>
    <row r="46" spans="1:5">
      <c r="A46" s="90">
        <v>220</v>
      </c>
      <c r="B46" t="str">
        <f t="shared" si="3"/>
        <v>H08 1,0 km</v>
      </c>
      <c r="C46" t="str">
        <f t="shared" si="4"/>
        <v>Simon Nyberg</v>
      </c>
      <c r="D46" s="92">
        <v>4.2013888888888891E-3</v>
      </c>
      <c r="E46" t="e">
        <f t="shared" si="5"/>
        <v>#REF!</v>
      </c>
    </row>
    <row r="47" spans="1:5">
      <c r="A47" s="90">
        <v>238</v>
      </c>
      <c r="B47" t="str">
        <f t="shared" si="3"/>
        <v>H08 1,0 km</v>
      </c>
      <c r="C47" t="str">
        <f t="shared" si="4"/>
        <v>Elis Isaksson Hindrikes</v>
      </c>
      <c r="D47" s="92">
        <v>4.2129629629629626E-3</v>
      </c>
      <c r="E47" t="e">
        <f t="shared" si="5"/>
        <v>#REF!</v>
      </c>
    </row>
    <row r="48" spans="1:5">
      <c r="A48" s="90">
        <v>264</v>
      </c>
      <c r="B48" t="str">
        <f t="shared" si="3"/>
        <v>H08 1,0 km</v>
      </c>
      <c r="C48" t="str">
        <f t="shared" si="4"/>
        <v>Simon Ungsgård</v>
      </c>
      <c r="D48" s="92">
        <v>4.2476851851851851E-3</v>
      </c>
      <c r="E48" t="e">
        <f t="shared" si="5"/>
        <v>#REF!</v>
      </c>
    </row>
    <row r="49" spans="1:5">
      <c r="A49" s="90">
        <v>228</v>
      </c>
      <c r="B49" t="str">
        <f t="shared" si="3"/>
        <v>H08 1,0 km</v>
      </c>
      <c r="C49" t="str">
        <f t="shared" si="4"/>
        <v>Julius Hellberg</v>
      </c>
      <c r="D49" s="92">
        <v>4.9421296296296288E-3</v>
      </c>
      <c r="E49" t="e">
        <f t="shared" si="5"/>
        <v>#REF!</v>
      </c>
    </row>
    <row r="50" spans="1:5">
      <c r="A50" s="90">
        <v>229</v>
      </c>
      <c r="B50" t="str">
        <f t="shared" si="3"/>
        <v>H08 1,0 km</v>
      </c>
      <c r="C50" t="str">
        <f t="shared" si="4"/>
        <v>Samuel Larsson</v>
      </c>
      <c r="D50" s="92">
        <v>4.9421296296296288E-3</v>
      </c>
      <c r="E50" t="e">
        <f t="shared" si="5"/>
        <v>#REF!</v>
      </c>
    </row>
    <row r="51" spans="1:5">
      <c r="A51" s="90">
        <v>218</v>
      </c>
      <c r="B51" t="str">
        <f t="shared" si="3"/>
        <v xml:space="preserve">H10 1,5 km </v>
      </c>
      <c r="C51" t="str">
        <f t="shared" si="4"/>
        <v>Rasmus Eriksson</v>
      </c>
      <c r="D51" s="92">
        <v>4.5717592592592589E-3</v>
      </c>
      <c r="E51" t="e">
        <f t="shared" si="5"/>
        <v>#REF!</v>
      </c>
    </row>
    <row r="52" spans="1:5">
      <c r="A52" s="90">
        <v>246</v>
      </c>
      <c r="B52" t="str">
        <f t="shared" si="3"/>
        <v xml:space="preserve">H10 1,5 km </v>
      </c>
      <c r="C52" t="str">
        <f t="shared" si="4"/>
        <v>Emil Kylander</v>
      </c>
      <c r="D52" s="92">
        <v>4.6874999999999998E-3</v>
      </c>
      <c r="E52" t="e">
        <f t="shared" si="5"/>
        <v>#REF!</v>
      </c>
    </row>
    <row r="53" spans="1:5">
      <c r="A53" s="90">
        <v>212</v>
      </c>
      <c r="B53" t="str">
        <f t="shared" si="3"/>
        <v xml:space="preserve">H10 1,5 km </v>
      </c>
      <c r="C53" t="str">
        <f t="shared" si="4"/>
        <v>Axel Jernberg</v>
      </c>
      <c r="D53" s="92">
        <v>5.347222222222222E-3</v>
      </c>
      <c r="E53" t="e">
        <f t="shared" si="5"/>
        <v>#REF!</v>
      </c>
    </row>
    <row r="54" spans="1:5">
      <c r="A54" s="90">
        <v>223</v>
      </c>
      <c r="B54" t="str">
        <f t="shared" si="3"/>
        <v>H12 2,5 km</v>
      </c>
      <c r="C54" t="str">
        <f t="shared" si="4"/>
        <v>Albin Augustsson</v>
      </c>
      <c r="D54" s="92">
        <v>7.013888888888889E-3</v>
      </c>
      <c r="E54" t="e">
        <f t="shared" si="5"/>
        <v>#REF!</v>
      </c>
    </row>
    <row r="55" spans="1:5">
      <c r="A55" s="90">
        <v>265</v>
      </c>
      <c r="B55" t="str">
        <f t="shared" si="3"/>
        <v>H12 2,5 km</v>
      </c>
      <c r="C55" t="str">
        <f t="shared" si="4"/>
        <v>Daniel Salinas</v>
      </c>
      <c r="D55" s="92">
        <v>7.8240740740740753E-3</v>
      </c>
      <c r="E55" t="e">
        <f t="shared" si="5"/>
        <v>#REF!</v>
      </c>
    </row>
    <row r="56" spans="1:5">
      <c r="A56" s="90">
        <v>207</v>
      </c>
      <c r="B56" t="str">
        <f t="shared" si="3"/>
        <v>H12 2,5 km</v>
      </c>
      <c r="C56" t="str">
        <f t="shared" si="4"/>
        <v>Elias Lundgren</v>
      </c>
      <c r="D56" s="92">
        <v>8.0902777777777778E-3</v>
      </c>
      <c r="E56" t="e">
        <f t="shared" si="5"/>
        <v>#REF!</v>
      </c>
    </row>
    <row r="57" spans="1:5">
      <c r="A57" s="90">
        <v>262</v>
      </c>
      <c r="B57" t="str">
        <f t="shared" si="3"/>
        <v>H14 2,5 km</v>
      </c>
      <c r="C57" t="str">
        <f t="shared" si="4"/>
        <v>Oliver Pihlström</v>
      </c>
      <c r="D57" s="92">
        <v>7.9861111111111122E-3</v>
      </c>
      <c r="E57" t="e">
        <f t="shared" si="5"/>
        <v>#REF!</v>
      </c>
    </row>
    <row r="58" spans="1:5">
      <c r="A58" s="90">
        <v>217</v>
      </c>
      <c r="B58" t="str">
        <f t="shared" si="3"/>
        <v>H16 5 km</v>
      </c>
      <c r="C58" t="str">
        <f t="shared" si="4"/>
        <v>Jonathan Hinz-Eriksson</v>
      </c>
      <c r="D58" s="92">
        <v>1.6203703703703703E-2</v>
      </c>
      <c r="E58" t="e">
        <f t="shared" si="5"/>
        <v>#REF!</v>
      </c>
    </row>
    <row r="59" spans="1:5">
      <c r="A59" s="90">
        <v>209</v>
      </c>
      <c r="B59" t="str">
        <f t="shared" si="3"/>
        <v>H16 5 km</v>
      </c>
      <c r="C59" t="str">
        <f t="shared" si="4"/>
        <v>William Karlsson</v>
      </c>
      <c r="D59" s="92">
        <v>2.0023148148148148E-2</v>
      </c>
      <c r="E59" t="e">
        <f t="shared" si="5"/>
        <v>#REF!</v>
      </c>
    </row>
    <row r="60" spans="1:5">
      <c r="A60" s="90">
        <v>271</v>
      </c>
      <c r="B60" t="str">
        <f t="shared" si="3"/>
        <v>H17 5/9 km</v>
      </c>
      <c r="C60" t="str">
        <f t="shared" si="4"/>
        <v>Henrik Malmkvist</v>
      </c>
      <c r="D60" s="92">
        <v>1.3368055555555557E-2</v>
      </c>
      <c r="E60" t="e">
        <f t="shared" si="5"/>
        <v>#REF!</v>
      </c>
    </row>
    <row r="61" spans="1:5">
      <c r="A61" s="90">
        <v>225</v>
      </c>
      <c r="B61" t="str">
        <f t="shared" si="3"/>
        <v>H17 5/9 km</v>
      </c>
      <c r="C61" t="str">
        <f t="shared" si="4"/>
        <v>Ola Augustsson</v>
      </c>
      <c r="D61" s="92">
        <v>1.4120370370370368E-2</v>
      </c>
      <c r="E61" t="e">
        <f t="shared" si="5"/>
        <v>#REF!</v>
      </c>
    </row>
    <row r="62" spans="1:5">
      <c r="A62" s="90">
        <v>255</v>
      </c>
      <c r="B62" t="str">
        <f t="shared" si="3"/>
        <v>H17 5/9 km</v>
      </c>
      <c r="C62" t="str">
        <f t="shared" si="4"/>
        <v>Tobias Heldt</v>
      </c>
      <c r="D62" s="92">
        <v>1.4166666666666666E-2</v>
      </c>
      <c r="E62" t="e">
        <f t="shared" si="5"/>
        <v>#REF!</v>
      </c>
    </row>
    <row r="63" spans="1:5">
      <c r="A63" s="90">
        <v>259</v>
      </c>
      <c r="B63" t="str">
        <f t="shared" si="3"/>
        <v>H17 5/9 km</v>
      </c>
      <c r="C63" t="str">
        <f t="shared" si="4"/>
        <v>Erik Norgren</v>
      </c>
      <c r="D63" s="92">
        <v>1.4328703703703703E-2</v>
      </c>
      <c r="E63" t="e">
        <f t="shared" si="5"/>
        <v>#REF!</v>
      </c>
    </row>
    <row r="64" spans="1:5">
      <c r="A64" s="90">
        <v>270</v>
      </c>
      <c r="B64" t="str">
        <f t="shared" si="3"/>
        <v>H17 5/9 km</v>
      </c>
      <c r="C64" t="str">
        <f t="shared" si="4"/>
        <v>Jens Möllberg</v>
      </c>
      <c r="D64" s="92">
        <v>1.5046296296296295E-2</v>
      </c>
      <c r="E64" t="e">
        <f t="shared" si="5"/>
        <v>#REF!</v>
      </c>
    </row>
    <row r="65" spans="1:5">
      <c r="A65" s="90">
        <v>272</v>
      </c>
      <c r="B65" t="str">
        <f t="shared" si="3"/>
        <v>H17 5/9 km</v>
      </c>
      <c r="C65" t="str">
        <f t="shared" si="4"/>
        <v>Carl-Fredrik Norgren</v>
      </c>
      <c r="D65" s="92">
        <v>1.5763888888888886E-2</v>
      </c>
      <c r="E65" t="e">
        <f t="shared" si="5"/>
        <v>#REF!</v>
      </c>
    </row>
    <row r="66" spans="1:5">
      <c r="A66" s="90">
        <v>249</v>
      </c>
      <c r="B66" t="str">
        <f t="shared" si="3"/>
        <v>H17 5/9 km</v>
      </c>
      <c r="C66" t="str">
        <f t="shared" si="4"/>
        <v>Tomas Lindberg</v>
      </c>
      <c r="D66" s="92">
        <v>1.5914351851851853E-2</v>
      </c>
      <c r="E66" t="e">
        <f t="shared" si="5"/>
        <v>#REF!</v>
      </c>
    </row>
    <row r="67" spans="1:5">
      <c r="A67" s="90">
        <v>236</v>
      </c>
      <c r="B67" t="str">
        <f t="shared" ref="B67:B102" si="6">VLOOKUP($A67,Delt3,13-$C$1,FALSE)</f>
        <v>H17 5/9 km</v>
      </c>
      <c r="C67" t="str">
        <f t="shared" ref="C67:C102" si="7">VLOOKUP($A67,Delt3,14-$C$1,FALSE)</f>
        <v>Johan Halvarsson</v>
      </c>
      <c r="D67" s="92">
        <v>1.6238425925925924E-2</v>
      </c>
      <c r="E67" t="e">
        <f t="shared" ref="E67:E102" si="8">VLOOKUP($A67,Delt3,14,FALSE)</f>
        <v>#REF!</v>
      </c>
    </row>
    <row r="68" spans="1:5">
      <c r="A68" s="90">
        <v>222</v>
      </c>
      <c r="B68" t="str">
        <f t="shared" si="6"/>
        <v>H17 5/9 km</v>
      </c>
      <c r="C68" t="str">
        <f t="shared" si="7"/>
        <v>Sven-Erik Möllberg</v>
      </c>
      <c r="D68" s="92">
        <v>1.6782407407407409E-2</v>
      </c>
      <c r="E68" t="e">
        <f t="shared" si="8"/>
        <v>#REF!</v>
      </c>
    </row>
    <row r="69" spans="1:5">
      <c r="A69" s="90">
        <v>235</v>
      </c>
      <c r="B69" t="str">
        <f t="shared" si="6"/>
        <v>H17 5/9 km</v>
      </c>
      <c r="C69" t="str">
        <f t="shared" si="7"/>
        <v>Daniel Hellquist</v>
      </c>
      <c r="D69" s="92">
        <v>1.7766203703703704E-2</v>
      </c>
      <c r="E69" t="e">
        <f t="shared" si="8"/>
        <v>#REF!</v>
      </c>
    </row>
    <row r="70" spans="1:5">
      <c r="A70" s="90">
        <v>242</v>
      </c>
      <c r="B70" t="str">
        <f t="shared" si="6"/>
        <v>H17 5/9 km</v>
      </c>
      <c r="C70" t="str">
        <f t="shared" si="7"/>
        <v>Jonas Jönsen</v>
      </c>
      <c r="D70" s="92">
        <v>1.7916666666666668E-2</v>
      </c>
      <c r="E70" t="e">
        <f t="shared" si="8"/>
        <v>#REF!</v>
      </c>
    </row>
    <row r="71" spans="1:5">
      <c r="A71" s="90">
        <v>202</v>
      </c>
      <c r="B71" t="str">
        <f t="shared" si="6"/>
        <v>H17 5/9 km</v>
      </c>
      <c r="C71" t="str">
        <f t="shared" si="7"/>
        <v>Björn Mannerstedt</v>
      </c>
      <c r="D71" s="92">
        <v>2.6979166666666669E-2</v>
      </c>
      <c r="E71" t="e">
        <f t="shared" si="8"/>
        <v>#REF!</v>
      </c>
    </row>
    <row r="72" spans="1:5">
      <c r="A72" s="90">
        <v>267</v>
      </c>
      <c r="B72" t="str">
        <f t="shared" si="6"/>
        <v>H17 5/9 km</v>
      </c>
      <c r="C72" t="str">
        <f t="shared" si="7"/>
        <v>Stefan Johansson</v>
      </c>
      <c r="D72" s="92">
        <v>2.8854166666666667E-2</v>
      </c>
      <c r="E72" t="e">
        <f t="shared" si="8"/>
        <v>#REF!</v>
      </c>
    </row>
    <row r="73" spans="1:5">
      <c r="A73" s="90">
        <v>221</v>
      </c>
      <c r="B73" t="str">
        <f t="shared" si="6"/>
        <v>H17 5/9 km</v>
      </c>
      <c r="C73" t="str">
        <f t="shared" si="7"/>
        <v>Jörgen Bergkvist</v>
      </c>
      <c r="D73" s="92">
        <v>3.0000000000000002E-2</v>
      </c>
      <c r="E73" t="e">
        <f t="shared" si="8"/>
        <v>#REF!</v>
      </c>
    </row>
    <row r="74" spans="1:5">
      <c r="A74" s="90"/>
      <c r="B74" t="e">
        <f t="shared" si="6"/>
        <v>#N/A</v>
      </c>
      <c r="C74" t="e">
        <f t="shared" si="7"/>
        <v>#N/A</v>
      </c>
      <c r="D74" s="92"/>
      <c r="E74" t="e">
        <f t="shared" si="8"/>
        <v>#N/A</v>
      </c>
    </row>
    <row r="75" spans="1:5">
      <c r="A75" s="90"/>
      <c r="B75" t="e">
        <f t="shared" si="6"/>
        <v>#N/A</v>
      </c>
      <c r="C75" t="e">
        <f t="shared" si="7"/>
        <v>#N/A</v>
      </c>
      <c r="D75" s="92"/>
      <c r="E75" t="e">
        <f t="shared" si="8"/>
        <v>#N/A</v>
      </c>
    </row>
    <row r="76" spans="1:5">
      <c r="A76" s="90"/>
      <c r="B76" t="e">
        <f t="shared" si="6"/>
        <v>#N/A</v>
      </c>
      <c r="C76" t="e">
        <f t="shared" si="7"/>
        <v>#N/A</v>
      </c>
      <c r="D76" s="92"/>
      <c r="E76" t="e">
        <f t="shared" si="8"/>
        <v>#N/A</v>
      </c>
    </row>
    <row r="77" spans="1:5">
      <c r="A77" s="90"/>
      <c r="B77" t="e">
        <f t="shared" si="6"/>
        <v>#N/A</v>
      </c>
      <c r="C77" t="e">
        <f t="shared" si="7"/>
        <v>#N/A</v>
      </c>
      <c r="D77" s="92"/>
      <c r="E77" t="e">
        <f t="shared" si="8"/>
        <v>#N/A</v>
      </c>
    </row>
    <row r="78" spans="1:5">
      <c r="A78" s="90"/>
      <c r="B78" t="e">
        <f t="shared" si="6"/>
        <v>#N/A</v>
      </c>
      <c r="C78" t="e">
        <f t="shared" si="7"/>
        <v>#N/A</v>
      </c>
      <c r="D78" s="92"/>
      <c r="E78" t="e">
        <f t="shared" si="8"/>
        <v>#N/A</v>
      </c>
    </row>
    <row r="79" spans="1:5">
      <c r="A79" s="90"/>
      <c r="B79" t="e">
        <f t="shared" si="6"/>
        <v>#N/A</v>
      </c>
      <c r="C79" t="e">
        <f t="shared" si="7"/>
        <v>#N/A</v>
      </c>
      <c r="D79" s="92"/>
      <c r="E79" t="e">
        <f t="shared" si="8"/>
        <v>#N/A</v>
      </c>
    </row>
    <row r="80" spans="1:5">
      <c r="A80" s="90"/>
      <c r="B80" t="e">
        <f t="shared" si="6"/>
        <v>#N/A</v>
      </c>
      <c r="C80" t="e">
        <f t="shared" si="7"/>
        <v>#N/A</v>
      </c>
      <c r="D80" s="92"/>
      <c r="E80" t="e">
        <f t="shared" si="8"/>
        <v>#N/A</v>
      </c>
    </row>
    <row r="81" spans="1:5">
      <c r="A81" s="90"/>
      <c r="B81" t="e">
        <f t="shared" si="6"/>
        <v>#N/A</v>
      </c>
      <c r="C81" t="e">
        <f t="shared" si="7"/>
        <v>#N/A</v>
      </c>
      <c r="D81" s="92"/>
      <c r="E81" t="e">
        <f t="shared" si="8"/>
        <v>#N/A</v>
      </c>
    </row>
    <row r="82" spans="1:5">
      <c r="A82" s="90"/>
      <c r="B82" t="e">
        <f t="shared" si="6"/>
        <v>#N/A</v>
      </c>
      <c r="C82" t="e">
        <f t="shared" si="7"/>
        <v>#N/A</v>
      </c>
      <c r="D82" s="92"/>
      <c r="E82" t="e">
        <f t="shared" si="8"/>
        <v>#N/A</v>
      </c>
    </row>
    <row r="83" spans="1:5">
      <c r="A83" s="90"/>
      <c r="B83" t="e">
        <f t="shared" si="6"/>
        <v>#N/A</v>
      </c>
      <c r="C83" t="e">
        <f t="shared" si="7"/>
        <v>#N/A</v>
      </c>
      <c r="D83" s="92"/>
      <c r="E83" t="e">
        <f t="shared" si="8"/>
        <v>#N/A</v>
      </c>
    </row>
    <row r="84" spans="1:5">
      <c r="A84" s="90"/>
      <c r="B84" t="e">
        <f t="shared" si="6"/>
        <v>#N/A</v>
      </c>
      <c r="C84" t="e">
        <f t="shared" si="7"/>
        <v>#N/A</v>
      </c>
      <c r="D84" s="92"/>
      <c r="E84" t="e">
        <f t="shared" si="8"/>
        <v>#N/A</v>
      </c>
    </row>
    <row r="85" spans="1:5">
      <c r="A85" s="90"/>
      <c r="B85" t="e">
        <f t="shared" si="6"/>
        <v>#N/A</v>
      </c>
      <c r="C85" t="e">
        <f t="shared" si="7"/>
        <v>#N/A</v>
      </c>
      <c r="D85" s="92"/>
      <c r="E85" t="e">
        <f t="shared" si="8"/>
        <v>#N/A</v>
      </c>
    </row>
    <row r="86" spans="1:5">
      <c r="A86" s="90"/>
      <c r="B86" t="e">
        <f t="shared" si="6"/>
        <v>#N/A</v>
      </c>
      <c r="C86" t="e">
        <f t="shared" si="7"/>
        <v>#N/A</v>
      </c>
      <c r="D86" s="92"/>
      <c r="E86" t="e">
        <f t="shared" si="8"/>
        <v>#N/A</v>
      </c>
    </row>
    <row r="87" spans="1:5">
      <c r="A87" s="90"/>
      <c r="B87" t="e">
        <f t="shared" si="6"/>
        <v>#N/A</v>
      </c>
      <c r="C87" t="e">
        <f t="shared" si="7"/>
        <v>#N/A</v>
      </c>
      <c r="D87" s="92"/>
      <c r="E87" t="e">
        <f t="shared" si="8"/>
        <v>#N/A</v>
      </c>
    </row>
    <row r="88" spans="1:5">
      <c r="A88" s="90"/>
      <c r="B88" t="e">
        <f t="shared" si="6"/>
        <v>#N/A</v>
      </c>
      <c r="C88" t="e">
        <f t="shared" si="7"/>
        <v>#N/A</v>
      </c>
      <c r="D88" s="92"/>
      <c r="E88" t="e">
        <f t="shared" si="8"/>
        <v>#N/A</v>
      </c>
    </row>
    <row r="89" spans="1:5">
      <c r="A89" s="90"/>
      <c r="B89" t="e">
        <f t="shared" si="6"/>
        <v>#N/A</v>
      </c>
      <c r="C89" t="e">
        <f t="shared" si="7"/>
        <v>#N/A</v>
      </c>
      <c r="D89" s="92"/>
      <c r="E89" t="e">
        <f t="shared" si="8"/>
        <v>#N/A</v>
      </c>
    </row>
    <row r="90" spans="1:5">
      <c r="A90" s="90"/>
      <c r="B90" t="e">
        <f t="shared" si="6"/>
        <v>#N/A</v>
      </c>
      <c r="C90" t="e">
        <f t="shared" si="7"/>
        <v>#N/A</v>
      </c>
      <c r="D90" s="92"/>
      <c r="E90" t="e">
        <f t="shared" si="8"/>
        <v>#N/A</v>
      </c>
    </row>
    <row r="91" spans="1:5">
      <c r="A91" s="90"/>
      <c r="B91" t="e">
        <f t="shared" si="6"/>
        <v>#N/A</v>
      </c>
      <c r="C91" t="e">
        <f t="shared" si="7"/>
        <v>#N/A</v>
      </c>
      <c r="D91" s="92"/>
      <c r="E91" t="e">
        <f t="shared" si="8"/>
        <v>#N/A</v>
      </c>
    </row>
    <row r="92" spans="1:5">
      <c r="A92" s="90"/>
      <c r="B92" t="e">
        <f t="shared" si="6"/>
        <v>#N/A</v>
      </c>
      <c r="C92" t="e">
        <f t="shared" si="7"/>
        <v>#N/A</v>
      </c>
      <c r="D92" s="92"/>
      <c r="E92" t="e">
        <f t="shared" si="8"/>
        <v>#N/A</v>
      </c>
    </row>
    <row r="93" spans="1:5">
      <c r="A93" s="90"/>
      <c r="B93" t="e">
        <f t="shared" si="6"/>
        <v>#N/A</v>
      </c>
      <c r="C93" t="e">
        <f t="shared" si="7"/>
        <v>#N/A</v>
      </c>
      <c r="D93" s="92"/>
      <c r="E93" t="e">
        <f t="shared" si="8"/>
        <v>#N/A</v>
      </c>
    </row>
    <row r="94" spans="1:5">
      <c r="A94" s="90"/>
      <c r="B94" t="e">
        <f t="shared" si="6"/>
        <v>#N/A</v>
      </c>
      <c r="C94" t="e">
        <f t="shared" si="7"/>
        <v>#N/A</v>
      </c>
      <c r="D94" s="92"/>
      <c r="E94" t="e">
        <f t="shared" si="8"/>
        <v>#N/A</v>
      </c>
    </row>
    <row r="95" spans="1:5">
      <c r="A95" s="90"/>
      <c r="B95" t="e">
        <f t="shared" si="6"/>
        <v>#N/A</v>
      </c>
      <c r="C95" t="e">
        <f t="shared" si="7"/>
        <v>#N/A</v>
      </c>
      <c r="D95" s="92"/>
      <c r="E95" t="e">
        <f t="shared" si="8"/>
        <v>#N/A</v>
      </c>
    </row>
    <row r="96" spans="1:5">
      <c r="A96" s="90"/>
      <c r="B96" t="e">
        <f t="shared" si="6"/>
        <v>#N/A</v>
      </c>
      <c r="C96" t="e">
        <f t="shared" si="7"/>
        <v>#N/A</v>
      </c>
      <c r="D96" s="92"/>
      <c r="E96" t="e">
        <f t="shared" si="8"/>
        <v>#N/A</v>
      </c>
    </row>
    <row r="97" spans="1:5">
      <c r="A97" s="90"/>
      <c r="B97" t="e">
        <f t="shared" si="6"/>
        <v>#N/A</v>
      </c>
      <c r="C97" t="e">
        <f t="shared" si="7"/>
        <v>#N/A</v>
      </c>
      <c r="D97" s="93"/>
      <c r="E97" t="e">
        <f t="shared" si="8"/>
        <v>#N/A</v>
      </c>
    </row>
    <row r="98" spans="1:5">
      <c r="A98" s="90"/>
      <c r="B98" t="e">
        <f t="shared" si="6"/>
        <v>#N/A</v>
      </c>
      <c r="C98" t="e">
        <f t="shared" si="7"/>
        <v>#N/A</v>
      </c>
      <c r="D98" s="93"/>
      <c r="E98" t="e">
        <f t="shared" si="8"/>
        <v>#N/A</v>
      </c>
    </row>
    <row r="99" spans="1:5">
      <c r="A99" s="90"/>
      <c r="B99" t="e">
        <f t="shared" si="6"/>
        <v>#N/A</v>
      </c>
      <c r="C99" t="e">
        <f t="shared" si="7"/>
        <v>#N/A</v>
      </c>
      <c r="D99" s="93"/>
      <c r="E99" t="e">
        <f t="shared" si="8"/>
        <v>#N/A</v>
      </c>
    </row>
    <row r="100" spans="1:5">
      <c r="A100" s="90"/>
      <c r="B100" t="e">
        <f t="shared" si="6"/>
        <v>#N/A</v>
      </c>
      <c r="C100" t="e">
        <f t="shared" si="7"/>
        <v>#N/A</v>
      </c>
      <c r="D100" s="93"/>
      <c r="E100" t="e">
        <f t="shared" si="8"/>
        <v>#N/A</v>
      </c>
    </row>
    <row r="101" spans="1:5">
      <c r="A101" s="90"/>
      <c r="B101" t="e">
        <f t="shared" si="6"/>
        <v>#N/A</v>
      </c>
      <c r="C101" t="e">
        <f t="shared" si="7"/>
        <v>#N/A</v>
      </c>
      <c r="D101" s="93"/>
      <c r="E101" t="e">
        <f t="shared" si="8"/>
        <v>#N/A</v>
      </c>
    </row>
    <row r="102" spans="1:5">
      <c r="A102" s="90"/>
      <c r="B102" t="e">
        <f t="shared" si="6"/>
        <v>#N/A</v>
      </c>
      <c r="C102" t="e">
        <f t="shared" si="7"/>
        <v>#N/A</v>
      </c>
      <c r="D102" s="93"/>
      <c r="E102" t="e">
        <f t="shared" si="8"/>
        <v>#N/A</v>
      </c>
    </row>
  </sheetData>
  <autoFilter ref="A2:E102">
    <sortState ref="A3:E102">
      <sortCondition ref="B2:B102"/>
    </sortState>
  </autoFilter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Instruktioner</vt:lpstr>
      <vt:lpstr>Ansvariga 2015</vt:lpstr>
      <vt:lpstr>Startnumer deltagare utan tid</vt:lpstr>
      <vt:lpstr>Startnummer deltagare med tid</vt:lpstr>
      <vt:lpstr>Tidrapport deltävling 1</vt:lpstr>
      <vt:lpstr>Deltävling 1 Utskrift</vt:lpstr>
      <vt:lpstr>Tidrapport deltävling 2</vt:lpstr>
      <vt:lpstr>Deltävling 2 Utskrift</vt:lpstr>
      <vt:lpstr>Tidrapport deltävling 3</vt:lpstr>
      <vt:lpstr>Deltävling 3 Utskrift</vt:lpstr>
      <vt:lpstr>Tidrapport deltävling 4</vt:lpstr>
      <vt:lpstr>Deltävling 4 Utskrift</vt:lpstr>
      <vt:lpstr>Tidrapport deltävling 5</vt:lpstr>
      <vt:lpstr>Deltävling 5 Utskrift</vt:lpstr>
      <vt:lpstr>Tidrapport deltävling 6</vt:lpstr>
      <vt:lpstr>Deltävling 6 Utskrift</vt:lpstr>
      <vt:lpstr>Tidrapport deltävling 7</vt:lpstr>
      <vt:lpstr>Deltävling 7 Utskrift</vt:lpstr>
      <vt:lpstr>Tidrapport deltävling 8</vt:lpstr>
      <vt:lpstr>Deltävling 8 Utskrift</vt:lpstr>
      <vt:lpstr>Tidrapport deltävling 9</vt:lpstr>
      <vt:lpstr>Deltävling 9 Utskrift</vt:lpstr>
      <vt:lpstr>Tidrapport deltävling 10</vt:lpstr>
      <vt:lpstr>Deltävling 10 Utskrift</vt:lpstr>
      <vt:lpstr>Tidrapport deltävling 11</vt:lpstr>
      <vt:lpstr>Deltävling 11 Utskrift</vt:lpstr>
      <vt:lpstr>För Tidtagning</vt:lpstr>
    </vt:vector>
  </TitlesOfParts>
  <Company>Norconsult AB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Eriksson Erik</dc:creator>
  <cp:lastModifiedBy>Magnus Ejnarsson</cp:lastModifiedBy>
  <cp:lastPrinted>2015-09-14T19:43:02Z</cp:lastPrinted>
  <dcterms:created xsi:type="dcterms:W3CDTF">2014-12-01T11:47:18Z</dcterms:created>
  <dcterms:modified xsi:type="dcterms:W3CDTF">2015-09-14T20:13:53Z</dcterms:modified>
</cp:coreProperties>
</file>